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CLIMATE/PROJECTS/LEGAL_CASE_AUSTRALIA_2022/"/>
    </mc:Choice>
  </mc:AlternateContent>
  <xr:revisionPtr revIDLastSave="0" documentId="13_ncr:1_{FCAC86F3-4E76-C043-95EA-B4AF00B73006}" xr6:coauthVersionLast="47" xr6:coauthVersionMax="47" xr10:uidLastSave="{00000000-0000-0000-0000-000000000000}"/>
  <bookViews>
    <workbookView xWindow="0" yWindow="540" windowWidth="35640" windowHeight="21100" xr2:uid="{00000000-000D-0000-FFFF-FFFF00000000}"/>
  </bookViews>
  <sheets>
    <sheet name="Overview" sheetId="2" r:id="rId1"/>
    <sheet name="Calculations_Table1" sheetId="5" r:id="rId2"/>
    <sheet name="PRIMAPhistCR_0_GHG" sheetId="4" r:id="rId3"/>
    <sheet name="PRIMAPhistCR_0_CO2" sheetId="3" r:id="rId4"/>
    <sheet name="UNPop_WPP2022_UN_2020_1July" sheetId="8" r:id="rId5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5" l="1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10" i="5"/>
  <c r="B4" i="5"/>
  <c r="D4" i="5" s="1"/>
  <c r="AF11" i="5"/>
  <c r="AD11" i="5" s="1"/>
  <c r="AG11" i="5"/>
  <c r="AH11" i="5"/>
  <c r="AI11" i="5"/>
  <c r="AJ11" i="5"/>
  <c r="AK11" i="5"/>
  <c r="AL11" i="5"/>
  <c r="AM11" i="5"/>
  <c r="AN11" i="5"/>
  <c r="AF12" i="5"/>
  <c r="AD12" i="5" s="1"/>
  <c r="AG12" i="5"/>
  <c r="AH12" i="5"/>
  <c r="AI12" i="5"/>
  <c r="AJ12" i="5"/>
  <c r="AK12" i="5"/>
  <c r="AL12" i="5"/>
  <c r="AM12" i="5"/>
  <c r="AN12" i="5"/>
  <c r="AF13" i="5"/>
  <c r="AD13" i="5" s="1"/>
  <c r="AG13" i="5"/>
  <c r="AH13" i="5"/>
  <c r="AI13" i="5"/>
  <c r="AJ13" i="5"/>
  <c r="AK13" i="5"/>
  <c r="AL13" i="5"/>
  <c r="AM13" i="5"/>
  <c r="AN13" i="5"/>
  <c r="AF14" i="5"/>
  <c r="AD14" i="5" s="1"/>
  <c r="AG14" i="5"/>
  <c r="AH14" i="5"/>
  <c r="AI14" i="5"/>
  <c r="AJ14" i="5"/>
  <c r="AK14" i="5"/>
  <c r="AL14" i="5"/>
  <c r="AM14" i="5"/>
  <c r="AN14" i="5"/>
  <c r="AF15" i="5"/>
  <c r="AD15" i="5" s="1"/>
  <c r="AG15" i="5"/>
  <c r="AH15" i="5"/>
  <c r="AI15" i="5"/>
  <c r="AJ15" i="5"/>
  <c r="AK15" i="5"/>
  <c r="AL15" i="5"/>
  <c r="AM15" i="5"/>
  <c r="AN15" i="5"/>
  <c r="AF16" i="5"/>
  <c r="AD16" i="5" s="1"/>
  <c r="AG16" i="5"/>
  <c r="AH16" i="5"/>
  <c r="AI16" i="5"/>
  <c r="AJ16" i="5"/>
  <c r="AK16" i="5"/>
  <c r="AL16" i="5"/>
  <c r="AM16" i="5"/>
  <c r="AN16" i="5"/>
  <c r="AF17" i="5"/>
  <c r="AD17" i="5" s="1"/>
  <c r="AG17" i="5"/>
  <c r="AC17" i="5" s="1"/>
  <c r="AH17" i="5"/>
  <c r="AI17" i="5"/>
  <c r="AJ17" i="5"/>
  <c r="AK17" i="5"/>
  <c r="AL17" i="5"/>
  <c r="AM17" i="5"/>
  <c r="AN17" i="5"/>
  <c r="AF18" i="5"/>
  <c r="AD18" i="5" s="1"/>
  <c r="AG18" i="5"/>
  <c r="AH18" i="5"/>
  <c r="AI18" i="5"/>
  <c r="AJ18" i="5"/>
  <c r="AK18" i="5"/>
  <c r="AL18" i="5"/>
  <c r="AM18" i="5"/>
  <c r="AN18" i="5"/>
  <c r="AF19" i="5"/>
  <c r="AD19" i="5" s="1"/>
  <c r="AG19" i="5"/>
  <c r="AH19" i="5"/>
  <c r="AI19" i="5"/>
  <c r="AJ19" i="5"/>
  <c r="AK19" i="5"/>
  <c r="AL19" i="5"/>
  <c r="AM19" i="5"/>
  <c r="AN19" i="5"/>
  <c r="AF20" i="5"/>
  <c r="AD20" i="5" s="1"/>
  <c r="AG20" i="5"/>
  <c r="AH20" i="5"/>
  <c r="AI20" i="5"/>
  <c r="AJ20" i="5"/>
  <c r="AK20" i="5"/>
  <c r="AL20" i="5"/>
  <c r="AM20" i="5"/>
  <c r="AN20" i="5"/>
  <c r="AF21" i="5"/>
  <c r="AD21" i="5" s="1"/>
  <c r="AG21" i="5"/>
  <c r="AH21" i="5"/>
  <c r="AI21" i="5"/>
  <c r="AJ21" i="5"/>
  <c r="AK21" i="5"/>
  <c r="AL21" i="5"/>
  <c r="AM21" i="5"/>
  <c r="AN21" i="5"/>
  <c r="AF22" i="5"/>
  <c r="AD22" i="5" s="1"/>
  <c r="AG22" i="5"/>
  <c r="AH22" i="5"/>
  <c r="AI22" i="5"/>
  <c r="AJ22" i="5"/>
  <c r="AK22" i="5"/>
  <c r="AL22" i="5"/>
  <c r="AM22" i="5"/>
  <c r="AN22" i="5"/>
  <c r="AF23" i="5"/>
  <c r="AD23" i="5" s="1"/>
  <c r="AG23" i="5"/>
  <c r="AH23" i="5"/>
  <c r="AI23" i="5"/>
  <c r="AC23" i="5" s="1"/>
  <c r="AJ23" i="5"/>
  <c r="AK23" i="5"/>
  <c r="AL23" i="5"/>
  <c r="AM23" i="5"/>
  <c r="AN23" i="5"/>
  <c r="AF24" i="5"/>
  <c r="AD24" i="5" s="1"/>
  <c r="AG24" i="5"/>
  <c r="AH24" i="5"/>
  <c r="AI24" i="5"/>
  <c r="AJ24" i="5"/>
  <c r="AK24" i="5"/>
  <c r="AL24" i="5"/>
  <c r="AM24" i="5"/>
  <c r="AN24" i="5"/>
  <c r="AF25" i="5"/>
  <c r="AD25" i="5" s="1"/>
  <c r="AG25" i="5"/>
  <c r="AH25" i="5"/>
  <c r="AI25" i="5"/>
  <c r="AJ25" i="5"/>
  <c r="AK25" i="5"/>
  <c r="AL25" i="5"/>
  <c r="AM25" i="5"/>
  <c r="AN25" i="5"/>
  <c r="AF26" i="5"/>
  <c r="AD26" i="5" s="1"/>
  <c r="AG26" i="5"/>
  <c r="AH26" i="5"/>
  <c r="AI26" i="5"/>
  <c r="AJ26" i="5"/>
  <c r="AK26" i="5"/>
  <c r="AL26" i="5"/>
  <c r="AM26" i="5"/>
  <c r="AN26" i="5"/>
  <c r="AF27" i="5"/>
  <c r="AD27" i="5" s="1"/>
  <c r="AG27" i="5"/>
  <c r="AH27" i="5"/>
  <c r="AI27" i="5"/>
  <c r="AJ27" i="5"/>
  <c r="AK27" i="5"/>
  <c r="AL27" i="5"/>
  <c r="AM27" i="5"/>
  <c r="AN27" i="5"/>
  <c r="AF28" i="5"/>
  <c r="AD28" i="5" s="1"/>
  <c r="AG28" i="5"/>
  <c r="AH28" i="5"/>
  <c r="AI28" i="5"/>
  <c r="AJ28" i="5"/>
  <c r="AK28" i="5"/>
  <c r="AL28" i="5"/>
  <c r="AM28" i="5"/>
  <c r="AN28" i="5"/>
  <c r="AF29" i="5"/>
  <c r="AD29" i="5" s="1"/>
  <c r="AG29" i="5"/>
  <c r="AH29" i="5"/>
  <c r="AI29" i="5"/>
  <c r="AJ29" i="5"/>
  <c r="AK29" i="5"/>
  <c r="AL29" i="5"/>
  <c r="AM29" i="5"/>
  <c r="AN29" i="5"/>
  <c r="AF30" i="5"/>
  <c r="AD30" i="5" s="1"/>
  <c r="AG30" i="5"/>
  <c r="AH30" i="5"/>
  <c r="AI30" i="5"/>
  <c r="AJ30" i="5"/>
  <c r="AK30" i="5"/>
  <c r="AL30" i="5"/>
  <c r="AM30" i="5"/>
  <c r="AN30" i="5"/>
  <c r="AF31" i="5"/>
  <c r="AD31" i="5" s="1"/>
  <c r="AG31" i="5"/>
  <c r="AH31" i="5"/>
  <c r="AI31" i="5"/>
  <c r="AJ31" i="5"/>
  <c r="AK31" i="5"/>
  <c r="AL31" i="5"/>
  <c r="AM31" i="5"/>
  <c r="AN31" i="5"/>
  <c r="AF32" i="5"/>
  <c r="AD32" i="5" s="1"/>
  <c r="AG32" i="5"/>
  <c r="AH32" i="5"/>
  <c r="AI32" i="5"/>
  <c r="AJ32" i="5"/>
  <c r="AK32" i="5"/>
  <c r="AL32" i="5"/>
  <c r="AM32" i="5"/>
  <c r="AN32" i="5"/>
  <c r="AF33" i="5"/>
  <c r="AD33" i="5" s="1"/>
  <c r="AG33" i="5"/>
  <c r="AH33" i="5"/>
  <c r="AI33" i="5"/>
  <c r="AJ33" i="5"/>
  <c r="AK33" i="5"/>
  <c r="AL33" i="5"/>
  <c r="AM33" i="5"/>
  <c r="AN33" i="5"/>
  <c r="AF34" i="5"/>
  <c r="AD34" i="5" s="1"/>
  <c r="AG34" i="5"/>
  <c r="AH34" i="5"/>
  <c r="AI34" i="5"/>
  <c r="AJ34" i="5"/>
  <c r="AK34" i="5"/>
  <c r="AL34" i="5"/>
  <c r="AM34" i="5"/>
  <c r="AN34" i="5"/>
  <c r="AF35" i="5"/>
  <c r="AD35" i="5" s="1"/>
  <c r="AG35" i="5"/>
  <c r="AH35" i="5"/>
  <c r="AI35" i="5"/>
  <c r="AJ35" i="5"/>
  <c r="AK35" i="5"/>
  <c r="AL35" i="5"/>
  <c r="AM35" i="5"/>
  <c r="AN35" i="5"/>
  <c r="AF36" i="5"/>
  <c r="AD36" i="5" s="1"/>
  <c r="AG36" i="5"/>
  <c r="AH36" i="5"/>
  <c r="AI36" i="5"/>
  <c r="AJ36" i="5"/>
  <c r="AK36" i="5"/>
  <c r="AL36" i="5"/>
  <c r="AM36" i="5"/>
  <c r="AN36" i="5"/>
  <c r="AF37" i="5"/>
  <c r="AD37" i="5" s="1"/>
  <c r="AG37" i="5"/>
  <c r="AH37" i="5"/>
  <c r="AI37" i="5"/>
  <c r="AJ37" i="5"/>
  <c r="AK37" i="5"/>
  <c r="AL37" i="5"/>
  <c r="AM37" i="5"/>
  <c r="AN37" i="5"/>
  <c r="AF38" i="5"/>
  <c r="AD38" i="5" s="1"/>
  <c r="AG38" i="5"/>
  <c r="AH38" i="5"/>
  <c r="AI38" i="5"/>
  <c r="AJ38" i="5"/>
  <c r="AK38" i="5"/>
  <c r="AL38" i="5"/>
  <c r="AM38" i="5"/>
  <c r="AC38" i="5" s="1"/>
  <c r="AN38" i="5"/>
  <c r="AF39" i="5"/>
  <c r="AD39" i="5" s="1"/>
  <c r="AG39" i="5"/>
  <c r="AH39" i="5"/>
  <c r="AI39" i="5"/>
  <c r="AJ39" i="5"/>
  <c r="AK39" i="5"/>
  <c r="AL39" i="5"/>
  <c r="AM39" i="5"/>
  <c r="AN39" i="5"/>
  <c r="AF40" i="5"/>
  <c r="AD40" i="5" s="1"/>
  <c r="AG40" i="5"/>
  <c r="AH40" i="5"/>
  <c r="AI40" i="5"/>
  <c r="AJ40" i="5"/>
  <c r="AK40" i="5"/>
  <c r="AL40" i="5"/>
  <c r="AM40" i="5"/>
  <c r="AN40" i="5"/>
  <c r="AF41" i="5"/>
  <c r="AD41" i="5" s="1"/>
  <c r="AG41" i="5"/>
  <c r="AH41" i="5"/>
  <c r="AI41" i="5"/>
  <c r="AJ41" i="5"/>
  <c r="AK41" i="5"/>
  <c r="AL41" i="5"/>
  <c r="AM41" i="5"/>
  <c r="AN41" i="5"/>
  <c r="AF42" i="5"/>
  <c r="AD42" i="5" s="1"/>
  <c r="AG42" i="5"/>
  <c r="AH42" i="5"/>
  <c r="AI42" i="5"/>
  <c r="AJ42" i="5"/>
  <c r="AK42" i="5"/>
  <c r="AL42" i="5"/>
  <c r="AM42" i="5"/>
  <c r="AN42" i="5"/>
  <c r="AF43" i="5"/>
  <c r="AD43" i="5" s="1"/>
  <c r="AG43" i="5"/>
  <c r="AH43" i="5"/>
  <c r="AI43" i="5"/>
  <c r="AJ43" i="5"/>
  <c r="AK43" i="5"/>
  <c r="AL43" i="5"/>
  <c r="AM43" i="5"/>
  <c r="AN43" i="5"/>
  <c r="AF44" i="5"/>
  <c r="AD44" i="5" s="1"/>
  <c r="AG44" i="5"/>
  <c r="AH44" i="5"/>
  <c r="AI44" i="5"/>
  <c r="AJ44" i="5"/>
  <c r="AK44" i="5"/>
  <c r="AL44" i="5"/>
  <c r="AM44" i="5"/>
  <c r="AN44" i="5"/>
  <c r="AF45" i="5"/>
  <c r="AD45" i="5" s="1"/>
  <c r="AG45" i="5"/>
  <c r="AH45" i="5"/>
  <c r="AI45" i="5"/>
  <c r="AJ45" i="5"/>
  <c r="AK45" i="5"/>
  <c r="AL45" i="5"/>
  <c r="AM45" i="5"/>
  <c r="AN45" i="5"/>
  <c r="AF46" i="5"/>
  <c r="AD46" i="5" s="1"/>
  <c r="AG46" i="5"/>
  <c r="AH46" i="5"/>
  <c r="AI46" i="5"/>
  <c r="AJ46" i="5"/>
  <c r="AK46" i="5"/>
  <c r="AL46" i="5"/>
  <c r="AM46" i="5"/>
  <c r="AN46" i="5"/>
  <c r="AF47" i="5"/>
  <c r="AD47" i="5" s="1"/>
  <c r="AG47" i="5"/>
  <c r="AC47" i="5" s="1"/>
  <c r="AH47" i="5"/>
  <c r="AI47" i="5"/>
  <c r="AJ47" i="5"/>
  <c r="AK47" i="5"/>
  <c r="AL47" i="5"/>
  <c r="AM47" i="5"/>
  <c r="AN47" i="5"/>
  <c r="AF48" i="5"/>
  <c r="AD48" i="5" s="1"/>
  <c r="AG48" i="5"/>
  <c r="AH48" i="5"/>
  <c r="AI48" i="5"/>
  <c r="AJ48" i="5"/>
  <c r="AK48" i="5"/>
  <c r="AL48" i="5"/>
  <c r="AM48" i="5"/>
  <c r="AN48" i="5"/>
  <c r="AF49" i="5"/>
  <c r="AD49" i="5" s="1"/>
  <c r="AG49" i="5"/>
  <c r="AH49" i="5"/>
  <c r="AI49" i="5"/>
  <c r="AJ49" i="5"/>
  <c r="AK49" i="5"/>
  <c r="AL49" i="5"/>
  <c r="AM49" i="5"/>
  <c r="AN49" i="5"/>
  <c r="AF50" i="5"/>
  <c r="AD50" i="5" s="1"/>
  <c r="AG50" i="5"/>
  <c r="AC50" i="5" s="1"/>
  <c r="AH50" i="5"/>
  <c r="AI50" i="5"/>
  <c r="AJ50" i="5"/>
  <c r="AK50" i="5"/>
  <c r="AL50" i="5"/>
  <c r="AM50" i="5"/>
  <c r="AN50" i="5"/>
  <c r="AF51" i="5"/>
  <c r="AD51" i="5" s="1"/>
  <c r="AG51" i="5"/>
  <c r="AH51" i="5"/>
  <c r="AI51" i="5"/>
  <c r="AJ51" i="5"/>
  <c r="AK51" i="5"/>
  <c r="AL51" i="5"/>
  <c r="AM51" i="5"/>
  <c r="AN51" i="5"/>
  <c r="AF52" i="5"/>
  <c r="AD52" i="5" s="1"/>
  <c r="AG52" i="5"/>
  <c r="AH52" i="5"/>
  <c r="AI52" i="5"/>
  <c r="AJ52" i="5"/>
  <c r="AK52" i="5"/>
  <c r="AL52" i="5"/>
  <c r="AM52" i="5"/>
  <c r="AN52" i="5"/>
  <c r="AF53" i="5"/>
  <c r="AD53" i="5" s="1"/>
  <c r="AG53" i="5"/>
  <c r="AH53" i="5"/>
  <c r="AI53" i="5"/>
  <c r="AJ53" i="5"/>
  <c r="AK53" i="5"/>
  <c r="AL53" i="5"/>
  <c r="AM53" i="5"/>
  <c r="AN53" i="5"/>
  <c r="AF54" i="5"/>
  <c r="AD54" i="5" s="1"/>
  <c r="AG54" i="5"/>
  <c r="AC54" i="5" s="1"/>
  <c r="AH54" i="5"/>
  <c r="AI54" i="5"/>
  <c r="AJ54" i="5"/>
  <c r="AK54" i="5"/>
  <c r="AL54" i="5"/>
  <c r="AM54" i="5"/>
  <c r="AN54" i="5"/>
  <c r="AF55" i="5"/>
  <c r="AD55" i="5" s="1"/>
  <c r="AG55" i="5"/>
  <c r="AH55" i="5"/>
  <c r="AI55" i="5"/>
  <c r="AJ55" i="5"/>
  <c r="AK55" i="5"/>
  <c r="AL55" i="5"/>
  <c r="AM55" i="5"/>
  <c r="AN55" i="5"/>
  <c r="AF56" i="5"/>
  <c r="AD56" i="5" s="1"/>
  <c r="AG56" i="5"/>
  <c r="AH56" i="5"/>
  <c r="AI56" i="5"/>
  <c r="AJ56" i="5"/>
  <c r="AK56" i="5"/>
  <c r="AL56" i="5"/>
  <c r="AM56" i="5"/>
  <c r="AN56" i="5"/>
  <c r="AF57" i="5"/>
  <c r="AD57" i="5" s="1"/>
  <c r="AG57" i="5"/>
  <c r="AH57" i="5"/>
  <c r="AI57" i="5"/>
  <c r="AJ57" i="5"/>
  <c r="AK57" i="5"/>
  <c r="AL57" i="5"/>
  <c r="AM57" i="5"/>
  <c r="AN57" i="5"/>
  <c r="AF58" i="5"/>
  <c r="AD58" i="5" s="1"/>
  <c r="AG58" i="5"/>
  <c r="AC58" i="5" s="1"/>
  <c r="AH58" i="5"/>
  <c r="AI58" i="5"/>
  <c r="AJ58" i="5"/>
  <c r="AK58" i="5"/>
  <c r="AL58" i="5"/>
  <c r="AM58" i="5"/>
  <c r="AN58" i="5"/>
  <c r="AF59" i="5"/>
  <c r="AD59" i="5" s="1"/>
  <c r="AG59" i="5"/>
  <c r="AH59" i="5"/>
  <c r="AI59" i="5"/>
  <c r="AJ59" i="5"/>
  <c r="AK59" i="5"/>
  <c r="AL59" i="5"/>
  <c r="AM59" i="5"/>
  <c r="AN59" i="5"/>
  <c r="AF60" i="5"/>
  <c r="AD60" i="5" s="1"/>
  <c r="AG60" i="5"/>
  <c r="AH60" i="5"/>
  <c r="AI60" i="5"/>
  <c r="AJ60" i="5"/>
  <c r="AK60" i="5"/>
  <c r="AL60" i="5"/>
  <c r="AM60" i="5"/>
  <c r="AN60" i="5"/>
  <c r="AF61" i="5"/>
  <c r="AD61" i="5" s="1"/>
  <c r="AG61" i="5"/>
  <c r="AH61" i="5"/>
  <c r="AI61" i="5"/>
  <c r="AJ61" i="5"/>
  <c r="AK61" i="5"/>
  <c r="AL61" i="5"/>
  <c r="AM61" i="5"/>
  <c r="AN61" i="5"/>
  <c r="AF62" i="5"/>
  <c r="AD62" i="5" s="1"/>
  <c r="AG62" i="5"/>
  <c r="AH62" i="5"/>
  <c r="AI62" i="5"/>
  <c r="AJ62" i="5"/>
  <c r="AK62" i="5"/>
  <c r="AL62" i="5"/>
  <c r="AM62" i="5"/>
  <c r="AC62" i="5" s="1"/>
  <c r="AN62" i="5"/>
  <c r="AF63" i="5"/>
  <c r="AD63" i="5" s="1"/>
  <c r="AG63" i="5"/>
  <c r="AH63" i="5"/>
  <c r="AI63" i="5"/>
  <c r="AJ63" i="5"/>
  <c r="AK63" i="5"/>
  <c r="AL63" i="5"/>
  <c r="AM63" i="5"/>
  <c r="AN63" i="5"/>
  <c r="AF64" i="5"/>
  <c r="AD64" i="5" s="1"/>
  <c r="AG64" i="5"/>
  <c r="AH64" i="5"/>
  <c r="AI64" i="5"/>
  <c r="AJ64" i="5"/>
  <c r="AK64" i="5"/>
  <c r="AL64" i="5"/>
  <c r="AM64" i="5"/>
  <c r="AN64" i="5"/>
  <c r="AF65" i="5"/>
  <c r="AD65" i="5" s="1"/>
  <c r="AG65" i="5"/>
  <c r="AH65" i="5"/>
  <c r="AI65" i="5"/>
  <c r="AJ65" i="5"/>
  <c r="AK65" i="5"/>
  <c r="AL65" i="5"/>
  <c r="AM65" i="5"/>
  <c r="AN65" i="5"/>
  <c r="AF66" i="5"/>
  <c r="AD66" i="5" s="1"/>
  <c r="AG66" i="5"/>
  <c r="AH66" i="5"/>
  <c r="AI66" i="5"/>
  <c r="AJ66" i="5"/>
  <c r="AK66" i="5"/>
  <c r="AL66" i="5"/>
  <c r="AM66" i="5"/>
  <c r="AN66" i="5"/>
  <c r="AF67" i="5"/>
  <c r="AD67" i="5" s="1"/>
  <c r="AG67" i="5"/>
  <c r="AH67" i="5"/>
  <c r="AI67" i="5"/>
  <c r="AJ67" i="5"/>
  <c r="AK67" i="5"/>
  <c r="AL67" i="5"/>
  <c r="AM67" i="5"/>
  <c r="AN67" i="5"/>
  <c r="AF68" i="5"/>
  <c r="AD68" i="5" s="1"/>
  <c r="AG68" i="5"/>
  <c r="AH68" i="5"/>
  <c r="AI68" i="5"/>
  <c r="AJ68" i="5"/>
  <c r="AK68" i="5"/>
  <c r="AL68" i="5"/>
  <c r="AM68" i="5"/>
  <c r="AN68" i="5"/>
  <c r="AF69" i="5"/>
  <c r="AD69" i="5" s="1"/>
  <c r="AG69" i="5"/>
  <c r="AH69" i="5"/>
  <c r="AI69" i="5"/>
  <c r="AJ69" i="5"/>
  <c r="AK69" i="5"/>
  <c r="AL69" i="5"/>
  <c r="AM69" i="5"/>
  <c r="AN69" i="5"/>
  <c r="AF70" i="5"/>
  <c r="AD70" i="5" s="1"/>
  <c r="AG70" i="5"/>
  <c r="AH70" i="5"/>
  <c r="AI70" i="5"/>
  <c r="AJ70" i="5"/>
  <c r="AK70" i="5"/>
  <c r="AL70" i="5"/>
  <c r="AM70" i="5"/>
  <c r="AN70" i="5"/>
  <c r="AF71" i="5"/>
  <c r="AD71" i="5" s="1"/>
  <c r="AG71" i="5"/>
  <c r="AC71" i="5" s="1"/>
  <c r="AH71" i="5"/>
  <c r="AI71" i="5"/>
  <c r="AJ71" i="5"/>
  <c r="AK71" i="5"/>
  <c r="AL71" i="5"/>
  <c r="AM71" i="5"/>
  <c r="AN71" i="5"/>
  <c r="AF72" i="5"/>
  <c r="AD72" i="5" s="1"/>
  <c r="AG72" i="5"/>
  <c r="AH72" i="5"/>
  <c r="AI72" i="5"/>
  <c r="AJ72" i="5"/>
  <c r="AK72" i="5"/>
  <c r="AL72" i="5"/>
  <c r="AM72" i="5"/>
  <c r="AN72" i="5"/>
  <c r="AF73" i="5"/>
  <c r="AD73" i="5" s="1"/>
  <c r="AG73" i="5"/>
  <c r="AH73" i="5"/>
  <c r="AI73" i="5"/>
  <c r="AJ73" i="5"/>
  <c r="AK73" i="5"/>
  <c r="AL73" i="5"/>
  <c r="AM73" i="5"/>
  <c r="AN73" i="5"/>
  <c r="AF74" i="5"/>
  <c r="AD74" i="5" s="1"/>
  <c r="AG74" i="5"/>
  <c r="AC74" i="5" s="1"/>
  <c r="AH74" i="5"/>
  <c r="AI74" i="5"/>
  <c r="AJ74" i="5"/>
  <c r="AK74" i="5"/>
  <c r="AL74" i="5"/>
  <c r="AM74" i="5"/>
  <c r="AN74" i="5"/>
  <c r="AF75" i="5"/>
  <c r="AD75" i="5" s="1"/>
  <c r="AG75" i="5"/>
  <c r="AH75" i="5"/>
  <c r="AI75" i="5"/>
  <c r="AJ75" i="5"/>
  <c r="AK75" i="5"/>
  <c r="AL75" i="5"/>
  <c r="AM75" i="5"/>
  <c r="AN75" i="5"/>
  <c r="AF76" i="5"/>
  <c r="AD76" i="5" s="1"/>
  <c r="AG76" i="5"/>
  <c r="AH76" i="5"/>
  <c r="AI76" i="5"/>
  <c r="AJ76" i="5"/>
  <c r="AK76" i="5"/>
  <c r="AL76" i="5"/>
  <c r="AM76" i="5"/>
  <c r="AN76" i="5"/>
  <c r="AF77" i="5"/>
  <c r="AD77" i="5" s="1"/>
  <c r="AG77" i="5"/>
  <c r="AH77" i="5"/>
  <c r="AI77" i="5"/>
  <c r="AJ77" i="5"/>
  <c r="AK77" i="5"/>
  <c r="AL77" i="5"/>
  <c r="AM77" i="5"/>
  <c r="AN77" i="5"/>
  <c r="AF78" i="5"/>
  <c r="AD78" i="5" s="1"/>
  <c r="AG78" i="5"/>
  <c r="AH78" i="5"/>
  <c r="AI78" i="5"/>
  <c r="AJ78" i="5"/>
  <c r="AK78" i="5"/>
  <c r="AL78" i="5"/>
  <c r="AM78" i="5"/>
  <c r="AN78" i="5"/>
  <c r="AF79" i="5"/>
  <c r="AD79" i="5" s="1"/>
  <c r="AG79" i="5"/>
  <c r="AH79" i="5"/>
  <c r="AI79" i="5"/>
  <c r="AJ79" i="5"/>
  <c r="AK79" i="5"/>
  <c r="AL79" i="5"/>
  <c r="AM79" i="5"/>
  <c r="AN79" i="5"/>
  <c r="AF80" i="5"/>
  <c r="AD80" i="5" s="1"/>
  <c r="AG80" i="5"/>
  <c r="AH80" i="5"/>
  <c r="AI80" i="5"/>
  <c r="AJ80" i="5"/>
  <c r="AK80" i="5"/>
  <c r="AL80" i="5"/>
  <c r="AM80" i="5"/>
  <c r="AN80" i="5"/>
  <c r="AF81" i="5"/>
  <c r="AD81" i="5" s="1"/>
  <c r="AG81" i="5"/>
  <c r="AH81" i="5"/>
  <c r="AI81" i="5"/>
  <c r="AJ81" i="5"/>
  <c r="AC81" i="5" s="1"/>
  <c r="AK81" i="5"/>
  <c r="AL81" i="5"/>
  <c r="AM81" i="5"/>
  <c r="AN81" i="5"/>
  <c r="AF82" i="5"/>
  <c r="AD82" i="5" s="1"/>
  <c r="AG82" i="5"/>
  <c r="AH82" i="5"/>
  <c r="AI82" i="5"/>
  <c r="AJ82" i="5"/>
  <c r="AK82" i="5"/>
  <c r="AL82" i="5"/>
  <c r="AM82" i="5"/>
  <c r="AN82" i="5"/>
  <c r="AF83" i="5"/>
  <c r="AD83" i="5" s="1"/>
  <c r="AG83" i="5"/>
  <c r="AH83" i="5"/>
  <c r="AI83" i="5"/>
  <c r="AJ83" i="5"/>
  <c r="AK83" i="5"/>
  <c r="AL83" i="5"/>
  <c r="AM83" i="5"/>
  <c r="AN83" i="5"/>
  <c r="AF84" i="5"/>
  <c r="AD84" i="5" s="1"/>
  <c r="AG84" i="5"/>
  <c r="AH84" i="5"/>
  <c r="AI84" i="5"/>
  <c r="AJ84" i="5"/>
  <c r="AK84" i="5"/>
  <c r="AL84" i="5"/>
  <c r="AM84" i="5"/>
  <c r="AN84" i="5"/>
  <c r="AF85" i="5"/>
  <c r="AD85" i="5" s="1"/>
  <c r="AG85" i="5"/>
  <c r="AH85" i="5"/>
  <c r="AI85" i="5"/>
  <c r="AJ85" i="5"/>
  <c r="AK85" i="5"/>
  <c r="AL85" i="5"/>
  <c r="AM85" i="5"/>
  <c r="AN85" i="5"/>
  <c r="AF86" i="5"/>
  <c r="AD86" i="5" s="1"/>
  <c r="AG86" i="5"/>
  <c r="AH86" i="5"/>
  <c r="AI86" i="5"/>
  <c r="AJ86" i="5"/>
  <c r="AK86" i="5"/>
  <c r="AL86" i="5"/>
  <c r="AM86" i="5"/>
  <c r="AC86" i="5" s="1"/>
  <c r="AN86" i="5"/>
  <c r="AF87" i="5"/>
  <c r="AD87" i="5" s="1"/>
  <c r="AG87" i="5"/>
  <c r="AH87" i="5"/>
  <c r="AI87" i="5"/>
  <c r="AJ87" i="5"/>
  <c r="AK87" i="5"/>
  <c r="AL87" i="5"/>
  <c r="AM87" i="5"/>
  <c r="AN87" i="5"/>
  <c r="AF88" i="5"/>
  <c r="AD88" i="5" s="1"/>
  <c r="AG88" i="5"/>
  <c r="AH88" i="5"/>
  <c r="AI88" i="5"/>
  <c r="AJ88" i="5"/>
  <c r="AK88" i="5"/>
  <c r="AL88" i="5"/>
  <c r="AM88" i="5"/>
  <c r="AN88" i="5"/>
  <c r="AF89" i="5"/>
  <c r="AD89" i="5" s="1"/>
  <c r="AG89" i="5"/>
  <c r="AH89" i="5"/>
  <c r="AI89" i="5"/>
  <c r="AJ89" i="5"/>
  <c r="AK89" i="5"/>
  <c r="AL89" i="5"/>
  <c r="AM89" i="5"/>
  <c r="AN89" i="5"/>
  <c r="AF90" i="5"/>
  <c r="AD90" i="5" s="1"/>
  <c r="AG90" i="5"/>
  <c r="AH90" i="5"/>
  <c r="AI90" i="5"/>
  <c r="AJ90" i="5"/>
  <c r="AK90" i="5"/>
  <c r="AL90" i="5"/>
  <c r="AM90" i="5"/>
  <c r="AN90" i="5"/>
  <c r="AF91" i="5"/>
  <c r="AD91" i="5" s="1"/>
  <c r="AG91" i="5"/>
  <c r="AH91" i="5"/>
  <c r="AI91" i="5"/>
  <c r="AJ91" i="5"/>
  <c r="AK91" i="5"/>
  <c r="AL91" i="5"/>
  <c r="AM91" i="5"/>
  <c r="AN91" i="5"/>
  <c r="AF92" i="5"/>
  <c r="AD92" i="5" s="1"/>
  <c r="AG92" i="5"/>
  <c r="AH92" i="5"/>
  <c r="AI92" i="5"/>
  <c r="AJ92" i="5"/>
  <c r="AK92" i="5"/>
  <c r="AL92" i="5"/>
  <c r="AM92" i="5"/>
  <c r="AN92" i="5"/>
  <c r="AF93" i="5"/>
  <c r="AD93" i="5" s="1"/>
  <c r="AG93" i="5"/>
  <c r="AH93" i="5"/>
  <c r="AI93" i="5"/>
  <c r="AJ93" i="5"/>
  <c r="AK93" i="5"/>
  <c r="AL93" i="5"/>
  <c r="AM93" i="5"/>
  <c r="AN93" i="5"/>
  <c r="AF94" i="5"/>
  <c r="AD94" i="5" s="1"/>
  <c r="AG94" i="5"/>
  <c r="AH94" i="5"/>
  <c r="AI94" i="5"/>
  <c r="AJ94" i="5"/>
  <c r="AK94" i="5"/>
  <c r="AL94" i="5"/>
  <c r="AM94" i="5"/>
  <c r="AN94" i="5"/>
  <c r="AF95" i="5"/>
  <c r="AD95" i="5" s="1"/>
  <c r="AG95" i="5"/>
  <c r="AH95" i="5"/>
  <c r="AI95" i="5"/>
  <c r="AJ95" i="5"/>
  <c r="AK95" i="5"/>
  <c r="AL95" i="5"/>
  <c r="AM95" i="5"/>
  <c r="AN95" i="5"/>
  <c r="AF96" i="5"/>
  <c r="AD96" i="5" s="1"/>
  <c r="AG96" i="5"/>
  <c r="AH96" i="5"/>
  <c r="AI96" i="5"/>
  <c r="AJ96" i="5"/>
  <c r="AK96" i="5"/>
  <c r="AL96" i="5"/>
  <c r="AM96" i="5"/>
  <c r="AN96" i="5"/>
  <c r="AF97" i="5"/>
  <c r="AD97" i="5" s="1"/>
  <c r="AG97" i="5"/>
  <c r="AH97" i="5"/>
  <c r="AI97" i="5"/>
  <c r="AJ97" i="5"/>
  <c r="AK97" i="5"/>
  <c r="AL97" i="5"/>
  <c r="AM97" i="5"/>
  <c r="AN97" i="5"/>
  <c r="AF98" i="5"/>
  <c r="AD98" i="5" s="1"/>
  <c r="AG98" i="5"/>
  <c r="AH98" i="5"/>
  <c r="AI98" i="5"/>
  <c r="AJ98" i="5"/>
  <c r="AK98" i="5"/>
  <c r="AL98" i="5"/>
  <c r="AM98" i="5"/>
  <c r="AN98" i="5"/>
  <c r="AF99" i="5"/>
  <c r="AD99" i="5" s="1"/>
  <c r="AG99" i="5"/>
  <c r="AH99" i="5"/>
  <c r="AI99" i="5"/>
  <c r="AJ99" i="5"/>
  <c r="AK99" i="5"/>
  <c r="AL99" i="5"/>
  <c r="AM99" i="5"/>
  <c r="AN99" i="5"/>
  <c r="AF100" i="5"/>
  <c r="AD100" i="5" s="1"/>
  <c r="AG100" i="5"/>
  <c r="AH100" i="5"/>
  <c r="AI100" i="5"/>
  <c r="AJ100" i="5"/>
  <c r="AK100" i="5"/>
  <c r="AL100" i="5"/>
  <c r="AM100" i="5"/>
  <c r="AN100" i="5"/>
  <c r="AF101" i="5"/>
  <c r="AD101" i="5" s="1"/>
  <c r="AG101" i="5"/>
  <c r="AH101" i="5"/>
  <c r="AI101" i="5"/>
  <c r="AJ101" i="5"/>
  <c r="AK101" i="5"/>
  <c r="AL101" i="5"/>
  <c r="AM101" i="5"/>
  <c r="AN101" i="5"/>
  <c r="AF102" i="5"/>
  <c r="AD102" i="5" s="1"/>
  <c r="AG102" i="5"/>
  <c r="AH102" i="5"/>
  <c r="AI102" i="5"/>
  <c r="AJ102" i="5"/>
  <c r="AK102" i="5"/>
  <c r="AL102" i="5"/>
  <c r="AM102" i="5"/>
  <c r="AN102" i="5"/>
  <c r="AF103" i="5"/>
  <c r="AD103" i="5" s="1"/>
  <c r="AG103" i="5"/>
  <c r="AH103" i="5"/>
  <c r="AI103" i="5"/>
  <c r="AJ103" i="5"/>
  <c r="AK103" i="5"/>
  <c r="AL103" i="5"/>
  <c r="AM103" i="5"/>
  <c r="AN103" i="5"/>
  <c r="AF104" i="5"/>
  <c r="AD104" i="5" s="1"/>
  <c r="AG104" i="5"/>
  <c r="AH104" i="5"/>
  <c r="AI104" i="5"/>
  <c r="AJ104" i="5"/>
  <c r="AK104" i="5"/>
  <c r="AL104" i="5"/>
  <c r="AM104" i="5"/>
  <c r="AN104" i="5"/>
  <c r="AF105" i="5"/>
  <c r="AD105" i="5" s="1"/>
  <c r="AG105" i="5"/>
  <c r="AH105" i="5"/>
  <c r="AI105" i="5"/>
  <c r="AJ105" i="5"/>
  <c r="AC105" i="5" s="1"/>
  <c r="AK105" i="5"/>
  <c r="AL105" i="5"/>
  <c r="AM105" i="5"/>
  <c r="AN105" i="5"/>
  <c r="AF106" i="5"/>
  <c r="AD106" i="5" s="1"/>
  <c r="AG106" i="5"/>
  <c r="AH106" i="5"/>
  <c r="AI106" i="5"/>
  <c r="AJ106" i="5"/>
  <c r="AK106" i="5"/>
  <c r="AL106" i="5"/>
  <c r="AM106" i="5"/>
  <c r="AN106" i="5"/>
  <c r="AF107" i="5"/>
  <c r="AD107" i="5" s="1"/>
  <c r="AG107" i="5"/>
  <c r="AH107" i="5"/>
  <c r="AI107" i="5"/>
  <c r="AJ107" i="5"/>
  <c r="AK107" i="5"/>
  <c r="AL107" i="5"/>
  <c r="AM107" i="5"/>
  <c r="AN107" i="5"/>
  <c r="AF108" i="5"/>
  <c r="AD108" i="5" s="1"/>
  <c r="AG108" i="5"/>
  <c r="AH108" i="5"/>
  <c r="AI108" i="5"/>
  <c r="AJ108" i="5"/>
  <c r="AK108" i="5"/>
  <c r="AL108" i="5"/>
  <c r="AM108" i="5"/>
  <c r="AN108" i="5"/>
  <c r="AF109" i="5"/>
  <c r="AD109" i="5" s="1"/>
  <c r="AG109" i="5"/>
  <c r="AH109" i="5"/>
  <c r="AI109" i="5"/>
  <c r="AJ109" i="5"/>
  <c r="AK109" i="5"/>
  <c r="AL109" i="5"/>
  <c r="AM109" i="5"/>
  <c r="AN109" i="5"/>
  <c r="AF110" i="5"/>
  <c r="AD110" i="5" s="1"/>
  <c r="AG110" i="5"/>
  <c r="AH110" i="5"/>
  <c r="AI110" i="5"/>
  <c r="AJ110" i="5"/>
  <c r="AK110" i="5"/>
  <c r="AL110" i="5"/>
  <c r="AM110" i="5"/>
  <c r="AC110" i="5" s="1"/>
  <c r="AN110" i="5"/>
  <c r="AF111" i="5"/>
  <c r="AD111" i="5" s="1"/>
  <c r="AG111" i="5"/>
  <c r="AH111" i="5"/>
  <c r="AI111" i="5"/>
  <c r="AJ111" i="5"/>
  <c r="AK111" i="5"/>
  <c r="AL111" i="5"/>
  <c r="AM111" i="5"/>
  <c r="AN111" i="5"/>
  <c r="AF112" i="5"/>
  <c r="AD112" i="5" s="1"/>
  <c r="AG112" i="5"/>
  <c r="AH112" i="5"/>
  <c r="AI112" i="5"/>
  <c r="AJ112" i="5"/>
  <c r="AK112" i="5"/>
  <c r="AL112" i="5"/>
  <c r="AM112" i="5"/>
  <c r="AN112" i="5"/>
  <c r="AF113" i="5"/>
  <c r="AD113" i="5" s="1"/>
  <c r="AG113" i="5"/>
  <c r="AH113" i="5"/>
  <c r="AI113" i="5"/>
  <c r="AJ113" i="5"/>
  <c r="AK113" i="5"/>
  <c r="AL113" i="5"/>
  <c r="AM113" i="5"/>
  <c r="AN113" i="5"/>
  <c r="AF114" i="5"/>
  <c r="AD114" i="5" s="1"/>
  <c r="AG114" i="5"/>
  <c r="AH114" i="5"/>
  <c r="AI114" i="5"/>
  <c r="AJ114" i="5"/>
  <c r="AK114" i="5"/>
  <c r="AL114" i="5"/>
  <c r="AM114" i="5"/>
  <c r="AN114" i="5"/>
  <c r="AF115" i="5"/>
  <c r="AD115" i="5" s="1"/>
  <c r="AG115" i="5"/>
  <c r="AH115" i="5"/>
  <c r="AI115" i="5"/>
  <c r="AJ115" i="5"/>
  <c r="AK115" i="5"/>
  <c r="AL115" i="5"/>
  <c r="AM115" i="5"/>
  <c r="AN115" i="5"/>
  <c r="AF116" i="5"/>
  <c r="AD116" i="5" s="1"/>
  <c r="AG116" i="5"/>
  <c r="AH116" i="5"/>
  <c r="AI116" i="5"/>
  <c r="AJ116" i="5"/>
  <c r="AK116" i="5"/>
  <c r="AL116" i="5"/>
  <c r="AM116" i="5"/>
  <c r="AN116" i="5"/>
  <c r="AF117" i="5"/>
  <c r="AD117" i="5" s="1"/>
  <c r="AG117" i="5"/>
  <c r="AH117" i="5"/>
  <c r="AI117" i="5"/>
  <c r="AJ117" i="5"/>
  <c r="AK117" i="5"/>
  <c r="AL117" i="5"/>
  <c r="AM117" i="5"/>
  <c r="AN117" i="5"/>
  <c r="AF118" i="5"/>
  <c r="AD118" i="5" s="1"/>
  <c r="AG118" i="5"/>
  <c r="AH118" i="5"/>
  <c r="AI118" i="5"/>
  <c r="AJ118" i="5"/>
  <c r="AK118" i="5"/>
  <c r="AL118" i="5"/>
  <c r="AM118" i="5"/>
  <c r="AN118" i="5"/>
  <c r="AF119" i="5"/>
  <c r="AD119" i="5" s="1"/>
  <c r="AG119" i="5"/>
  <c r="AH119" i="5"/>
  <c r="AI119" i="5"/>
  <c r="AJ119" i="5"/>
  <c r="AK119" i="5"/>
  <c r="AL119" i="5"/>
  <c r="AM119" i="5"/>
  <c r="AN119" i="5"/>
  <c r="AF120" i="5"/>
  <c r="AD120" i="5" s="1"/>
  <c r="AG120" i="5"/>
  <c r="AH120" i="5"/>
  <c r="AI120" i="5"/>
  <c r="AJ120" i="5"/>
  <c r="AK120" i="5"/>
  <c r="AL120" i="5"/>
  <c r="AM120" i="5"/>
  <c r="AN120" i="5"/>
  <c r="AF121" i="5"/>
  <c r="AD121" i="5" s="1"/>
  <c r="AG121" i="5"/>
  <c r="AH121" i="5"/>
  <c r="AI121" i="5"/>
  <c r="AJ121" i="5"/>
  <c r="AK121" i="5"/>
  <c r="AL121" i="5"/>
  <c r="AM121" i="5"/>
  <c r="AN121" i="5"/>
  <c r="AF122" i="5"/>
  <c r="AD122" i="5" s="1"/>
  <c r="AG122" i="5"/>
  <c r="AH122" i="5"/>
  <c r="AI122" i="5"/>
  <c r="AJ122" i="5"/>
  <c r="AK122" i="5"/>
  <c r="AL122" i="5"/>
  <c r="AM122" i="5"/>
  <c r="AN122" i="5"/>
  <c r="AF123" i="5"/>
  <c r="AD123" i="5" s="1"/>
  <c r="AG123" i="5"/>
  <c r="AH123" i="5"/>
  <c r="AI123" i="5"/>
  <c r="AJ123" i="5"/>
  <c r="AK123" i="5"/>
  <c r="AL123" i="5"/>
  <c r="AM123" i="5"/>
  <c r="AN123" i="5"/>
  <c r="AF124" i="5"/>
  <c r="AD124" i="5" s="1"/>
  <c r="AG124" i="5"/>
  <c r="AH124" i="5"/>
  <c r="AI124" i="5"/>
  <c r="AJ124" i="5"/>
  <c r="AK124" i="5"/>
  <c r="AL124" i="5"/>
  <c r="AM124" i="5"/>
  <c r="AN124" i="5"/>
  <c r="AF125" i="5"/>
  <c r="AD125" i="5" s="1"/>
  <c r="AG125" i="5"/>
  <c r="AH125" i="5"/>
  <c r="AI125" i="5"/>
  <c r="AJ125" i="5"/>
  <c r="AK125" i="5"/>
  <c r="AL125" i="5"/>
  <c r="AM125" i="5"/>
  <c r="AN125" i="5"/>
  <c r="AF126" i="5"/>
  <c r="AD126" i="5" s="1"/>
  <c r="AG126" i="5"/>
  <c r="AH126" i="5"/>
  <c r="AI126" i="5"/>
  <c r="AJ126" i="5"/>
  <c r="AK126" i="5"/>
  <c r="AL126" i="5"/>
  <c r="AM126" i="5"/>
  <c r="AN126" i="5"/>
  <c r="AF127" i="5"/>
  <c r="AD127" i="5" s="1"/>
  <c r="AG127" i="5"/>
  <c r="AH127" i="5"/>
  <c r="AI127" i="5"/>
  <c r="AJ127" i="5"/>
  <c r="AK127" i="5"/>
  <c r="AL127" i="5"/>
  <c r="AM127" i="5"/>
  <c r="AN127" i="5"/>
  <c r="AF128" i="5"/>
  <c r="AD128" i="5" s="1"/>
  <c r="AG128" i="5"/>
  <c r="AH128" i="5"/>
  <c r="AI128" i="5"/>
  <c r="AJ128" i="5"/>
  <c r="AK128" i="5"/>
  <c r="AL128" i="5"/>
  <c r="AM128" i="5"/>
  <c r="AN128" i="5"/>
  <c r="AF129" i="5"/>
  <c r="AD129" i="5" s="1"/>
  <c r="AG129" i="5"/>
  <c r="AH129" i="5"/>
  <c r="AI129" i="5"/>
  <c r="AJ129" i="5"/>
  <c r="AC129" i="5" s="1"/>
  <c r="AK129" i="5"/>
  <c r="AL129" i="5"/>
  <c r="AM129" i="5"/>
  <c r="AN129" i="5"/>
  <c r="AF130" i="5"/>
  <c r="AD130" i="5" s="1"/>
  <c r="AG130" i="5"/>
  <c r="AH130" i="5"/>
  <c r="AI130" i="5"/>
  <c r="AJ130" i="5"/>
  <c r="AK130" i="5"/>
  <c r="AL130" i="5"/>
  <c r="AM130" i="5"/>
  <c r="AN130" i="5"/>
  <c r="AF131" i="5"/>
  <c r="AD131" i="5" s="1"/>
  <c r="AG131" i="5"/>
  <c r="AH131" i="5"/>
  <c r="AI131" i="5"/>
  <c r="AJ131" i="5"/>
  <c r="AK131" i="5"/>
  <c r="AL131" i="5"/>
  <c r="AM131" i="5"/>
  <c r="AN131" i="5"/>
  <c r="AF132" i="5"/>
  <c r="AD132" i="5" s="1"/>
  <c r="AG132" i="5"/>
  <c r="AH132" i="5"/>
  <c r="AI132" i="5"/>
  <c r="AJ132" i="5"/>
  <c r="AK132" i="5"/>
  <c r="AL132" i="5"/>
  <c r="AM132" i="5"/>
  <c r="AN132" i="5"/>
  <c r="AF133" i="5"/>
  <c r="AD133" i="5" s="1"/>
  <c r="AG133" i="5"/>
  <c r="AH133" i="5"/>
  <c r="AI133" i="5"/>
  <c r="AJ133" i="5"/>
  <c r="AK133" i="5"/>
  <c r="AL133" i="5"/>
  <c r="AM133" i="5"/>
  <c r="AN133" i="5"/>
  <c r="AF134" i="5"/>
  <c r="AD134" i="5" s="1"/>
  <c r="AG134" i="5"/>
  <c r="AH134" i="5"/>
  <c r="AI134" i="5"/>
  <c r="AJ134" i="5"/>
  <c r="AK134" i="5"/>
  <c r="AL134" i="5"/>
  <c r="AM134" i="5"/>
  <c r="AC134" i="5" s="1"/>
  <c r="AN134" i="5"/>
  <c r="AF135" i="5"/>
  <c r="AD135" i="5" s="1"/>
  <c r="AG135" i="5"/>
  <c r="AH135" i="5"/>
  <c r="AI135" i="5"/>
  <c r="AJ135" i="5"/>
  <c r="AK135" i="5"/>
  <c r="AL135" i="5"/>
  <c r="AM135" i="5"/>
  <c r="AN135" i="5"/>
  <c r="AF136" i="5"/>
  <c r="AD136" i="5" s="1"/>
  <c r="AG136" i="5"/>
  <c r="AH136" i="5"/>
  <c r="AI136" i="5"/>
  <c r="AJ136" i="5"/>
  <c r="AK136" i="5"/>
  <c r="AL136" i="5"/>
  <c r="AM136" i="5"/>
  <c r="AN136" i="5"/>
  <c r="AF137" i="5"/>
  <c r="AD137" i="5" s="1"/>
  <c r="AG137" i="5"/>
  <c r="AH137" i="5"/>
  <c r="AI137" i="5"/>
  <c r="AJ137" i="5"/>
  <c r="AK137" i="5"/>
  <c r="AL137" i="5"/>
  <c r="AM137" i="5"/>
  <c r="AN137" i="5"/>
  <c r="AF138" i="5"/>
  <c r="AD138" i="5" s="1"/>
  <c r="AG138" i="5"/>
  <c r="AH138" i="5"/>
  <c r="AI138" i="5"/>
  <c r="AJ138" i="5"/>
  <c r="AK138" i="5"/>
  <c r="AL138" i="5"/>
  <c r="AM138" i="5"/>
  <c r="AN138" i="5"/>
  <c r="AF139" i="5"/>
  <c r="AD139" i="5" s="1"/>
  <c r="AG139" i="5"/>
  <c r="AH139" i="5"/>
  <c r="AI139" i="5"/>
  <c r="AJ139" i="5"/>
  <c r="AK139" i="5"/>
  <c r="AL139" i="5"/>
  <c r="AM139" i="5"/>
  <c r="AN139" i="5"/>
  <c r="AF140" i="5"/>
  <c r="AD140" i="5" s="1"/>
  <c r="AG140" i="5"/>
  <c r="AH140" i="5"/>
  <c r="AI140" i="5"/>
  <c r="AJ140" i="5"/>
  <c r="AK140" i="5"/>
  <c r="AL140" i="5"/>
  <c r="AM140" i="5"/>
  <c r="AN140" i="5"/>
  <c r="AF141" i="5"/>
  <c r="AD141" i="5" s="1"/>
  <c r="AG141" i="5"/>
  <c r="AH141" i="5"/>
  <c r="AI141" i="5"/>
  <c r="AJ141" i="5"/>
  <c r="AK141" i="5"/>
  <c r="AL141" i="5"/>
  <c r="AM141" i="5"/>
  <c r="AN141" i="5"/>
  <c r="AF142" i="5"/>
  <c r="AD142" i="5" s="1"/>
  <c r="AG142" i="5"/>
  <c r="AC142" i="5" s="1"/>
  <c r="AH142" i="5"/>
  <c r="AI142" i="5"/>
  <c r="AJ142" i="5"/>
  <c r="AK142" i="5"/>
  <c r="AL142" i="5"/>
  <c r="AM142" i="5"/>
  <c r="AN142" i="5"/>
  <c r="AF143" i="5"/>
  <c r="AD143" i="5" s="1"/>
  <c r="AG143" i="5"/>
  <c r="AH143" i="5"/>
  <c r="AI143" i="5"/>
  <c r="AJ143" i="5"/>
  <c r="AK143" i="5"/>
  <c r="AL143" i="5"/>
  <c r="AM143" i="5"/>
  <c r="AN143" i="5"/>
  <c r="AF144" i="5"/>
  <c r="AD144" i="5" s="1"/>
  <c r="AG144" i="5"/>
  <c r="AH144" i="5"/>
  <c r="AI144" i="5"/>
  <c r="AJ144" i="5"/>
  <c r="AK144" i="5"/>
  <c r="AL144" i="5"/>
  <c r="AM144" i="5"/>
  <c r="AN144" i="5"/>
  <c r="AF145" i="5"/>
  <c r="AD145" i="5" s="1"/>
  <c r="AG145" i="5"/>
  <c r="AH145" i="5"/>
  <c r="AI145" i="5"/>
  <c r="AJ145" i="5"/>
  <c r="AK145" i="5"/>
  <c r="AL145" i="5"/>
  <c r="AM145" i="5"/>
  <c r="AN145" i="5"/>
  <c r="AF146" i="5"/>
  <c r="AD146" i="5" s="1"/>
  <c r="AG146" i="5"/>
  <c r="AH146" i="5"/>
  <c r="AI146" i="5"/>
  <c r="AJ146" i="5"/>
  <c r="AK146" i="5"/>
  <c r="AL146" i="5"/>
  <c r="AM146" i="5"/>
  <c r="AN146" i="5"/>
  <c r="AF147" i="5"/>
  <c r="AD147" i="5" s="1"/>
  <c r="AG147" i="5"/>
  <c r="AH147" i="5"/>
  <c r="AI147" i="5"/>
  <c r="AJ147" i="5"/>
  <c r="AK147" i="5"/>
  <c r="AL147" i="5"/>
  <c r="AM147" i="5"/>
  <c r="AN147" i="5"/>
  <c r="AF148" i="5"/>
  <c r="AD148" i="5" s="1"/>
  <c r="AG148" i="5"/>
  <c r="AH148" i="5"/>
  <c r="AI148" i="5"/>
  <c r="AJ148" i="5"/>
  <c r="AK148" i="5"/>
  <c r="AL148" i="5"/>
  <c r="AM148" i="5"/>
  <c r="AN148" i="5"/>
  <c r="AF149" i="5"/>
  <c r="AD149" i="5" s="1"/>
  <c r="AG149" i="5"/>
  <c r="AC149" i="5" s="1"/>
  <c r="AH149" i="5"/>
  <c r="AI149" i="5"/>
  <c r="AJ149" i="5"/>
  <c r="AK149" i="5"/>
  <c r="AL149" i="5"/>
  <c r="AM149" i="5"/>
  <c r="AN149" i="5"/>
  <c r="AF150" i="5"/>
  <c r="AD150" i="5" s="1"/>
  <c r="AG150" i="5"/>
  <c r="AH150" i="5"/>
  <c r="AI150" i="5"/>
  <c r="AJ150" i="5"/>
  <c r="AK150" i="5"/>
  <c r="AL150" i="5"/>
  <c r="AM150" i="5"/>
  <c r="AN150" i="5"/>
  <c r="AF151" i="5"/>
  <c r="AD151" i="5" s="1"/>
  <c r="AG151" i="5"/>
  <c r="AH151" i="5"/>
  <c r="AI151" i="5"/>
  <c r="AJ151" i="5"/>
  <c r="AK151" i="5"/>
  <c r="AL151" i="5"/>
  <c r="AM151" i="5"/>
  <c r="AN151" i="5"/>
  <c r="AF152" i="5"/>
  <c r="AD152" i="5" s="1"/>
  <c r="AG152" i="5"/>
  <c r="AH152" i="5"/>
  <c r="AI152" i="5"/>
  <c r="AJ152" i="5"/>
  <c r="AK152" i="5"/>
  <c r="AL152" i="5"/>
  <c r="AM152" i="5"/>
  <c r="AN152" i="5"/>
  <c r="AF153" i="5"/>
  <c r="AD153" i="5" s="1"/>
  <c r="AG153" i="5"/>
  <c r="AH153" i="5"/>
  <c r="AI153" i="5"/>
  <c r="AJ153" i="5"/>
  <c r="AK153" i="5"/>
  <c r="AL153" i="5"/>
  <c r="AM153" i="5"/>
  <c r="AN153" i="5"/>
  <c r="AF154" i="5"/>
  <c r="AD154" i="5" s="1"/>
  <c r="AG154" i="5"/>
  <c r="AH154" i="5"/>
  <c r="AI154" i="5"/>
  <c r="AJ154" i="5"/>
  <c r="AK154" i="5"/>
  <c r="AL154" i="5"/>
  <c r="AM154" i="5"/>
  <c r="AN154" i="5"/>
  <c r="AF155" i="5"/>
  <c r="AD155" i="5" s="1"/>
  <c r="AG155" i="5"/>
  <c r="AH155" i="5"/>
  <c r="AI155" i="5"/>
  <c r="AJ155" i="5"/>
  <c r="AK155" i="5"/>
  <c r="AL155" i="5"/>
  <c r="AM155" i="5"/>
  <c r="AN155" i="5"/>
  <c r="AF156" i="5"/>
  <c r="AD156" i="5" s="1"/>
  <c r="AG156" i="5"/>
  <c r="AH156" i="5"/>
  <c r="AI156" i="5"/>
  <c r="AJ156" i="5"/>
  <c r="AK156" i="5"/>
  <c r="AL156" i="5"/>
  <c r="AM156" i="5"/>
  <c r="AN156" i="5"/>
  <c r="AF157" i="5"/>
  <c r="AD157" i="5" s="1"/>
  <c r="AG157" i="5"/>
  <c r="AC157" i="5" s="1"/>
  <c r="AE157" i="5" s="1"/>
  <c r="I157" i="5" s="1"/>
  <c r="AH157" i="5"/>
  <c r="AI157" i="5"/>
  <c r="AJ157" i="5"/>
  <c r="AK157" i="5"/>
  <c r="AL157" i="5"/>
  <c r="AM157" i="5"/>
  <c r="AN157" i="5"/>
  <c r="AF158" i="5"/>
  <c r="AD158" i="5" s="1"/>
  <c r="AG158" i="5"/>
  <c r="AH158" i="5"/>
  <c r="AI158" i="5"/>
  <c r="AJ158" i="5"/>
  <c r="AK158" i="5"/>
  <c r="AL158" i="5"/>
  <c r="AM158" i="5"/>
  <c r="AN158" i="5"/>
  <c r="AF159" i="5"/>
  <c r="AD159" i="5" s="1"/>
  <c r="AG159" i="5"/>
  <c r="AH159" i="5"/>
  <c r="AI159" i="5"/>
  <c r="AJ159" i="5"/>
  <c r="AK159" i="5"/>
  <c r="AL159" i="5"/>
  <c r="AM159" i="5"/>
  <c r="AN159" i="5"/>
  <c r="AF160" i="5"/>
  <c r="AD160" i="5" s="1"/>
  <c r="AG160" i="5"/>
  <c r="AH160" i="5"/>
  <c r="AI160" i="5"/>
  <c r="AJ160" i="5"/>
  <c r="AK160" i="5"/>
  <c r="AL160" i="5"/>
  <c r="AM160" i="5"/>
  <c r="AN160" i="5"/>
  <c r="AF161" i="5"/>
  <c r="AD161" i="5" s="1"/>
  <c r="AG161" i="5"/>
  <c r="AC161" i="5" s="1"/>
  <c r="AH161" i="5"/>
  <c r="AI161" i="5"/>
  <c r="AJ161" i="5"/>
  <c r="AK161" i="5"/>
  <c r="AL161" i="5"/>
  <c r="AM161" i="5"/>
  <c r="AN161" i="5"/>
  <c r="AF162" i="5"/>
  <c r="AD162" i="5" s="1"/>
  <c r="AG162" i="5"/>
  <c r="AH162" i="5"/>
  <c r="AI162" i="5"/>
  <c r="AJ162" i="5"/>
  <c r="AK162" i="5"/>
  <c r="AL162" i="5"/>
  <c r="AM162" i="5"/>
  <c r="AN162" i="5"/>
  <c r="AF163" i="5"/>
  <c r="AD163" i="5" s="1"/>
  <c r="AG163" i="5"/>
  <c r="AH163" i="5"/>
  <c r="AI163" i="5"/>
  <c r="AJ163" i="5"/>
  <c r="AK163" i="5"/>
  <c r="AL163" i="5"/>
  <c r="AM163" i="5"/>
  <c r="AN163" i="5"/>
  <c r="AF164" i="5"/>
  <c r="AD164" i="5" s="1"/>
  <c r="AG164" i="5"/>
  <c r="AH164" i="5"/>
  <c r="AI164" i="5"/>
  <c r="AJ164" i="5"/>
  <c r="AK164" i="5"/>
  <c r="AL164" i="5"/>
  <c r="AM164" i="5"/>
  <c r="AN164" i="5"/>
  <c r="AF165" i="5"/>
  <c r="AD165" i="5" s="1"/>
  <c r="AG165" i="5"/>
  <c r="AC165" i="5" s="1"/>
  <c r="AH165" i="5"/>
  <c r="AI165" i="5"/>
  <c r="AJ165" i="5"/>
  <c r="AK165" i="5"/>
  <c r="AL165" i="5"/>
  <c r="AM165" i="5"/>
  <c r="AN165" i="5"/>
  <c r="AF166" i="5"/>
  <c r="AD166" i="5" s="1"/>
  <c r="AG166" i="5"/>
  <c r="AH166" i="5"/>
  <c r="AI166" i="5"/>
  <c r="AJ166" i="5"/>
  <c r="AK166" i="5"/>
  <c r="AL166" i="5"/>
  <c r="AM166" i="5"/>
  <c r="AN166" i="5"/>
  <c r="AF167" i="5"/>
  <c r="AD167" i="5" s="1"/>
  <c r="AG167" i="5"/>
  <c r="AH167" i="5"/>
  <c r="AI167" i="5"/>
  <c r="AJ167" i="5"/>
  <c r="AK167" i="5"/>
  <c r="AL167" i="5"/>
  <c r="AM167" i="5"/>
  <c r="AN167" i="5"/>
  <c r="AF168" i="5"/>
  <c r="AD168" i="5" s="1"/>
  <c r="AG168" i="5"/>
  <c r="AH168" i="5"/>
  <c r="AI168" i="5"/>
  <c r="AJ168" i="5"/>
  <c r="AK168" i="5"/>
  <c r="AL168" i="5"/>
  <c r="AM168" i="5"/>
  <c r="AN168" i="5"/>
  <c r="AF169" i="5"/>
  <c r="AD169" i="5" s="1"/>
  <c r="AG169" i="5"/>
  <c r="AC169" i="5" s="1"/>
  <c r="AH169" i="5"/>
  <c r="AI169" i="5"/>
  <c r="AJ169" i="5"/>
  <c r="AK169" i="5"/>
  <c r="AL169" i="5"/>
  <c r="AM169" i="5"/>
  <c r="AN169" i="5"/>
  <c r="AF170" i="5"/>
  <c r="AD170" i="5" s="1"/>
  <c r="AG170" i="5"/>
  <c r="AH170" i="5"/>
  <c r="AI170" i="5"/>
  <c r="AJ170" i="5"/>
  <c r="AK170" i="5"/>
  <c r="AL170" i="5"/>
  <c r="AM170" i="5"/>
  <c r="AN170" i="5"/>
  <c r="AF171" i="5"/>
  <c r="AD171" i="5" s="1"/>
  <c r="AG171" i="5"/>
  <c r="AH171" i="5"/>
  <c r="AI171" i="5"/>
  <c r="AJ171" i="5"/>
  <c r="AK171" i="5"/>
  <c r="AL171" i="5"/>
  <c r="AM171" i="5"/>
  <c r="AN171" i="5"/>
  <c r="AF172" i="5"/>
  <c r="AD172" i="5" s="1"/>
  <c r="AG172" i="5"/>
  <c r="AH172" i="5"/>
  <c r="AI172" i="5"/>
  <c r="AJ172" i="5"/>
  <c r="AK172" i="5"/>
  <c r="AL172" i="5"/>
  <c r="AM172" i="5"/>
  <c r="AN172" i="5"/>
  <c r="AF173" i="5"/>
  <c r="AD173" i="5" s="1"/>
  <c r="AG173" i="5"/>
  <c r="AC173" i="5" s="1"/>
  <c r="AH173" i="5"/>
  <c r="AI173" i="5"/>
  <c r="AJ173" i="5"/>
  <c r="AK173" i="5"/>
  <c r="AL173" i="5"/>
  <c r="AM173" i="5"/>
  <c r="AN173" i="5"/>
  <c r="AF174" i="5"/>
  <c r="AD174" i="5" s="1"/>
  <c r="AG174" i="5"/>
  <c r="AH174" i="5"/>
  <c r="AI174" i="5"/>
  <c r="AJ174" i="5"/>
  <c r="AK174" i="5"/>
  <c r="AL174" i="5"/>
  <c r="AM174" i="5"/>
  <c r="AN174" i="5"/>
  <c r="AF175" i="5"/>
  <c r="AD175" i="5" s="1"/>
  <c r="AG175" i="5"/>
  <c r="AH175" i="5"/>
  <c r="AI175" i="5"/>
  <c r="AJ175" i="5"/>
  <c r="AK175" i="5"/>
  <c r="AL175" i="5"/>
  <c r="AM175" i="5"/>
  <c r="AN175" i="5"/>
  <c r="AF176" i="5"/>
  <c r="AD176" i="5" s="1"/>
  <c r="AG176" i="5"/>
  <c r="AH176" i="5"/>
  <c r="AI176" i="5"/>
  <c r="AJ176" i="5"/>
  <c r="AK176" i="5"/>
  <c r="AL176" i="5"/>
  <c r="AM176" i="5"/>
  <c r="AN176" i="5"/>
  <c r="AF177" i="5"/>
  <c r="AD177" i="5" s="1"/>
  <c r="AG177" i="5"/>
  <c r="AH177" i="5"/>
  <c r="AI177" i="5"/>
  <c r="AJ177" i="5"/>
  <c r="AK177" i="5"/>
  <c r="AL177" i="5"/>
  <c r="AM177" i="5"/>
  <c r="AN177" i="5"/>
  <c r="AF178" i="5"/>
  <c r="AD178" i="5" s="1"/>
  <c r="AG178" i="5"/>
  <c r="AH178" i="5"/>
  <c r="AI178" i="5"/>
  <c r="AJ178" i="5"/>
  <c r="AK178" i="5"/>
  <c r="AL178" i="5"/>
  <c r="AM178" i="5"/>
  <c r="AN178" i="5"/>
  <c r="AF179" i="5"/>
  <c r="AD179" i="5" s="1"/>
  <c r="AG179" i="5"/>
  <c r="AH179" i="5"/>
  <c r="AI179" i="5"/>
  <c r="AJ179" i="5"/>
  <c r="AK179" i="5"/>
  <c r="AL179" i="5"/>
  <c r="AM179" i="5"/>
  <c r="AN179" i="5"/>
  <c r="AF180" i="5"/>
  <c r="AD180" i="5" s="1"/>
  <c r="AG180" i="5"/>
  <c r="AH180" i="5"/>
  <c r="AI180" i="5"/>
  <c r="AJ180" i="5"/>
  <c r="AK180" i="5"/>
  <c r="AL180" i="5"/>
  <c r="AM180" i="5"/>
  <c r="AN180" i="5"/>
  <c r="AF181" i="5"/>
  <c r="AD181" i="5" s="1"/>
  <c r="AG181" i="5"/>
  <c r="AC181" i="5" s="1"/>
  <c r="AE181" i="5" s="1"/>
  <c r="I181" i="5" s="1"/>
  <c r="AH181" i="5"/>
  <c r="AI181" i="5"/>
  <c r="AJ181" i="5"/>
  <c r="AK181" i="5"/>
  <c r="AL181" i="5"/>
  <c r="AM181" i="5"/>
  <c r="AN181" i="5"/>
  <c r="AF182" i="5"/>
  <c r="AD182" i="5" s="1"/>
  <c r="AG182" i="5"/>
  <c r="AH182" i="5"/>
  <c r="AI182" i="5"/>
  <c r="AJ182" i="5"/>
  <c r="AK182" i="5"/>
  <c r="AL182" i="5"/>
  <c r="AM182" i="5"/>
  <c r="AN182" i="5"/>
  <c r="AF183" i="5"/>
  <c r="AD183" i="5" s="1"/>
  <c r="AG183" i="5"/>
  <c r="AH183" i="5"/>
  <c r="AI183" i="5"/>
  <c r="AJ183" i="5"/>
  <c r="AK183" i="5"/>
  <c r="AL183" i="5"/>
  <c r="AM183" i="5"/>
  <c r="AN183" i="5"/>
  <c r="AF184" i="5"/>
  <c r="AD184" i="5" s="1"/>
  <c r="AG184" i="5"/>
  <c r="AH184" i="5"/>
  <c r="AI184" i="5"/>
  <c r="AJ184" i="5"/>
  <c r="AK184" i="5"/>
  <c r="AL184" i="5"/>
  <c r="AM184" i="5"/>
  <c r="AN184" i="5"/>
  <c r="AF185" i="5"/>
  <c r="AD185" i="5" s="1"/>
  <c r="AG185" i="5"/>
  <c r="AC185" i="5" s="1"/>
  <c r="AH185" i="5"/>
  <c r="AI185" i="5"/>
  <c r="AJ185" i="5"/>
  <c r="AK185" i="5"/>
  <c r="AL185" i="5"/>
  <c r="AM185" i="5"/>
  <c r="AN185" i="5"/>
  <c r="AF186" i="5"/>
  <c r="AD186" i="5" s="1"/>
  <c r="AG186" i="5"/>
  <c r="AH186" i="5"/>
  <c r="AI186" i="5"/>
  <c r="AJ186" i="5"/>
  <c r="AK186" i="5"/>
  <c r="AL186" i="5"/>
  <c r="AM186" i="5"/>
  <c r="AN186" i="5"/>
  <c r="AF187" i="5"/>
  <c r="AD187" i="5" s="1"/>
  <c r="AG187" i="5"/>
  <c r="AH187" i="5"/>
  <c r="AI187" i="5"/>
  <c r="AJ187" i="5"/>
  <c r="AK187" i="5"/>
  <c r="AL187" i="5"/>
  <c r="AM187" i="5"/>
  <c r="AN187" i="5"/>
  <c r="AF188" i="5"/>
  <c r="AD188" i="5" s="1"/>
  <c r="AG188" i="5"/>
  <c r="AH188" i="5"/>
  <c r="AI188" i="5"/>
  <c r="AJ188" i="5"/>
  <c r="AK188" i="5"/>
  <c r="AL188" i="5"/>
  <c r="AM188" i="5"/>
  <c r="AN188" i="5"/>
  <c r="AF189" i="5"/>
  <c r="AD189" i="5" s="1"/>
  <c r="AG189" i="5"/>
  <c r="AC189" i="5" s="1"/>
  <c r="AH189" i="5"/>
  <c r="AI189" i="5"/>
  <c r="AJ189" i="5"/>
  <c r="AK189" i="5"/>
  <c r="AL189" i="5"/>
  <c r="AM189" i="5"/>
  <c r="AN189" i="5"/>
  <c r="AF190" i="5"/>
  <c r="AD190" i="5" s="1"/>
  <c r="AG190" i="5"/>
  <c r="AH190" i="5"/>
  <c r="AI190" i="5"/>
  <c r="AJ190" i="5"/>
  <c r="AK190" i="5"/>
  <c r="AL190" i="5"/>
  <c r="AM190" i="5"/>
  <c r="AN190" i="5"/>
  <c r="AF191" i="5"/>
  <c r="AD191" i="5" s="1"/>
  <c r="AG191" i="5"/>
  <c r="AH191" i="5"/>
  <c r="AI191" i="5"/>
  <c r="AJ191" i="5"/>
  <c r="AK191" i="5"/>
  <c r="AL191" i="5"/>
  <c r="AM191" i="5"/>
  <c r="AN191" i="5"/>
  <c r="AF192" i="5"/>
  <c r="AD192" i="5" s="1"/>
  <c r="AG192" i="5"/>
  <c r="AH192" i="5"/>
  <c r="AI192" i="5"/>
  <c r="AJ192" i="5"/>
  <c r="AK192" i="5"/>
  <c r="AL192" i="5"/>
  <c r="AM192" i="5"/>
  <c r="AN192" i="5"/>
  <c r="AF193" i="5"/>
  <c r="AD193" i="5" s="1"/>
  <c r="AG193" i="5"/>
  <c r="AC193" i="5" s="1"/>
  <c r="AH193" i="5"/>
  <c r="AI193" i="5"/>
  <c r="AJ193" i="5"/>
  <c r="AK193" i="5"/>
  <c r="AL193" i="5"/>
  <c r="AM193" i="5"/>
  <c r="AN193" i="5"/>
  <c r="AF194" i="5"/>
  <c r="AD194" i="5" s="1"/>
  <c r="AG194" i="5"/>
  <c r="AH194" i="5"/>
  <c r="AI194" i="5"/>
  <c r="AJ194" i="5"/>
  <c r="AK194" i="5"/>
  <c r="AL194" i="5"/>
  <c r="AM194" i="5"/>
  <c r="AN194" i="5"/>
  <c r="AF195" i="5"/>
  <c r="AD195" i="5" s="1"/>
  <c r="AG195" i="5"/>
  <c r="AH195" i="5"/>
  <c r="AI195" i="5"/>
  <c r="AJ195" i="5"/>
  <c r="AK195" i="5"/>
  <c r="AL195" i="5"/>
  <c r="AM195" i="5"/>
  <c r="AN195" i="5"/>
  <c r="AF196" i="5"/>
  <c r="AD196" i="5" s="1"/>
  <c r="AG196" i="5"/>
  <c r="AH196" i="5"/>
  <c r="AI196" i="5"/>
  <c r="AJ196" i="5"/>
  <c r="AK196" i="5"/>
  <c r="AL196" i="5"/>
  <c r="AM196" i="5"/>
  <c r="AN196" i="5"/>
  <c r="AF197" i="5"/>
  <c r="AD197" i="5" s="1"/>
  <c r="AG197" i="5"/>
  <c r="AC197" i="5" s="1"/>
  <c r="AH197" i="5"/>
  <c r="AI197" i="5"/>
  <c r="AJ197" i="5"/>
  <c r="AK197" i="5"/>
  <c r="AL197" i="5"/>
  <c r="AM197" i="5"/>
  <c r="AN197" i="5"/>
  <c r="AF198" i="5"/>
  <c r="AD198" i="5" s="1"/>
  <c r="AG198" i="5"/>
  <c r="AH198" i="5"/>
  <c r="AI198" i="5"/>
  <c r="AJ198" i="5"/>
  <c r="AK198" i="5"/>
  <c r="AL198" i="5"/>
  <c r="AM198" i="5"/>
  <c r="AN198" i="5"/>
  <c r="AF199" i="5"/>
  <c r="AD199" i="5" s="1"/>
  <c r="AG199" i="5"/>
  <c r="AH199" i="5"/>
  <c r="AI199" i="5"/>
  <c r="AJ199" i="5"/>
  <c r="AK199" i="5"/>
  <c r="AL199" i="5"/>
  <c r="AM199" i="5"/>
  <c r="AN199" i="5"/>
  <c r="AF200" i="5"/>
  <c r="AD200" i="5" s="1"/>
  <c r="AG200" i="5"/>
  <c r="AH200" i="5"/>
  <c r="AI200" i="5"/>
  <c r="AJ200" i="5"/>
  <c r="AK200" i="5"/>
  <c r="AL200" i="5"/>
  <c r="AM200" i="5"/>
  <c r="AN200" i="5"/>
  <c r="AF201" i="5"/>
  <c r="AD201" i="5" s="1"/>
  <c r="AG201" i="5"/>
  <c r="AH201" i="5"/>
  <c r="AI201" i="5"/>
  <c r="AJ201" i="5"/>
  <c r="AK201" i="5"/>
  <c r="AL201" i="5"/>
  <c r="AM201" i="5"/>
  <c r="AN201" i="5"/>
  <c r="AF202" i="5"/>
  <c r="AD202" i="5" s="1"/>
  <c r="AG202" i="5"/>
  <c r="AH202" i="5"/>
  <c r="AI202" i="5"/>
  <c r="AJ202" i="5"/>
  <c r="AK202" i="5"/>
  <c r="AL202" i="5"/>
  <c r="AM202" i="5"/>
  <c r="AN202" i="5"/>
  <c r="AF203" i="5"/>
  <c r="AD203" i="5" s="1"/>
  <c r="AG203" i="5"/>
  <c r="AH203" i="5"/>
  <c r="AI203" i="5"/>
  <c r="AJ203" i="5"/>
  <c r="AK203" i="5"/>
  <c r="AL203" i="5"/>
  <c r="AM203" i="5"/>
  <c r="AN203" i="5"/>
  <c r="AF204" i="5"/>
  <c r="AD204" i="5" s="1"/>
  <c r="AG204" i="5"/>
  <c r="AH204" i="5"/>
  <c r="AI204" i="5"/>
  <c r="AJ204" i="5"/>
  <c r="AK204" i="5"/>
  <c r="AL204" i="5"/>
  <c r="AM204" i="5"/>
  <c r="AN204" i="5"/>
  <c r="AF205" i="5"/>
  <c r="AD205" i="5" s="1"/>
  <c r="AG205" i="5"/>
  <c r="AC205" i="5" s="1"/>
  <c r="AH205" i="5"/>
  <c r="AI205" i="5"/>
  <c r="AJ205" i="5"/>
  <c r="AK205" i="5"/>
  <c r="AL205" i="5"/>
  <c r="AM205" i="5"/>
  <c r="AN205" i="5"/>
  <c r="AF206" i="5"/>
  <c r="AD206" i="5" s="1"/>
  <c r="AG206" i="5"/>
  <c r="AH206" i="5"/>
  <c r="AI206" i="5"/>
  <c r="AJ206" i="5"/>
  <c r="AK206" i="5"/>
  <c r="AL206" i="5"/>
  <c r="AM206" i="5"/>
  <c r="AN206" i="5"/>
  <c r="AF207" i="5"/>
  <c r="AD207" i="5" s="1"/>
  <c r="AG207" i="5"/>
  <c r="AH207" i="5"/>
  <c r="AI207" i="5"/>
  <c r="AJ207" i="5"/>
  <c r="AK207" i="5"/>
  <c r="AL207" i="5"/>
  <c r="AM207" i="5"/>
  <c r="AN207" i="5"/>
  <c r="AF208" i="5"/>
  <c r="AD208" i="5" s="1"/>
  <c r="AG208" i="5"/>
  <c r="AH208" i="5"/>
  <c r="AI208" i="5"/>
  <c r="AJ208" i="5"/>
  <c r="AK208" i="5"/>
  <c r="AL208" i="5"/>
  <c r="AM208" i="5"/>
  <c r="AN208" i="5"/>
  <c r="AF209" i="5"/>
  <c r="AD209" i="5" s="1"/>
  <c r="AG209" i="5"/>
  <c r="AC209" i="5" s="1"/>
  <c r="AH209" i="5"/>
  <c r="AI209" i="5"/>
  <c r="AJ209" i="5"/>
  <c r="AK209" i="5"/>
  <c r="AL209" i="5"/>
  <c r="AM209" i="5"/>
  <c r="AN209" i="5"/>
  <c r="AF210" i="5"/>
  <c r="AD210" i="5" s="1"/>
  <c r="AG210" i="5"/>
  <c r="AH210" i="5"/>
  <c r="AI210" i="5"/>
  <c r="AJ210" i="5"/>
  <c r="AK210" i="5"/>
  <c r="AL210" i="5"/>
  <c r="AM210" i="5"/>
  <c r="AN210" i="5"/>
  <c r="AF211" i="5"/>
  <c r="AD211" i="5" s="1"/>
  <c r="AG211" i="5"/>
  <c r="AH211" i="5"/>
  <c r="AI211" i="5"/>
  <c r="AJ211" i="5"/>
  <c r="AK211" i="5"/>
  <c r="AL211" i="5"/>
  <c r="AM211" i="5"/>
  <c r="AN211" i="5"/>
  <c r="AF212" i="5"/>
  <c r="AD212" i="5" s="1"/>
  <c r="AG212" i="5"/>
  <c r="AH212" i="5"/>
  <c r="AI212" i="5"/>
  <c r="AJ212" i="5"/>
  <c r="AK212" i="5"/>
  <c r="AL212" i="5"/>
  <c r="AM212" i="5"/>
  <c r="AN212" i="5"/>
  <c r="AF213" i="5"/>
  <c r="AD213" i="5" s="1"/>
  <c r="AG213" i="5"/>
  <c r="AC213" i="5" s="1"/>
  <c r="AH213" i="5"/>
  <c r="AI213" i="5"/>
  <c r="AJ213" i="5"/>
  <c r="AK213" i="5"/>
  <c r="AL213" i="5"/>
  <c r="AM213" i="5"/>
  <c r="AN213" i="5"/>
  <c r="AF214" i="5"/>
  <c r="AD214" i="5" s="1"/>
  <c r="AG214" i="5"/>
  <c r="AH214" i="5"/>
  <c r="AI214" i="5"/>
  <c r="AJ214" i="5"/>
  <c r="AK214" i="5"/>
  <c r="AL214" i="5"/>
  <c r="AM214" i="5"/>
  <c r="AN214" i="5"/>
  <c r="AG10" i="5"/>
  <c r="AH10" i="5"/>
  <c r="AI10" i="5"/>
  <c r="AJ10" i="5"/>
  <c r="AK10" i="5"/>
  <c r="AL10" i="5"/>
  <c r="AM10" i="5"/>
  <c r="AN10" i="5"/>
  <c r="AF10" i="5"/>
  <c r="AD10" i="5" s="1"/>
  <c r="Q10" i="5"/>
  <c r="E14" i="5"/>
  <c r="E21" i="5"/>
  <c r="E25" i="5"/>
  <c r="E26" i="5"/>
  <c r="E27" i="5"/>
  <c r="E38" i="5"/>
  <c r="E45" i="5"/>
  <c r="E49" i="5"/>
  <c r="E50" i="5"/>
  <c r="E51" i="5"/>
  <c r="E62" i="5"/>
  <c r="E69" i="5"/>
  <c r="E74" i="5"/>
  <c r="E75" i="5"/>
  <c r="E86" i="5"/>
  <c r="E93" i="5"/>
  <c r="E98" i="5"/>
  <c r="E99" i="5"/>
  <c r="E129" i="5"/>
  <c r="E147" i="5"/>
  <c r="E157" i="5"/>
  <c r="E169" i="5"/>
  <c r="E177" i="5"/>
  <c r="E183" i="5"/>
  <c r="E188" i="5"/>
  <c r="E10" i="5"/>
  <c r="Q11" i="5"/>
  <c r="E11" i="5" s="1"/>
  <c r="Q12" i="5"/>
  <c r="E12" i="5" s="1"/>
  <c r="Q13" i="5"/>
  <c r="E13" i="5" s="1"/>
  <c r="Q14" i="5"/>
  <c r="Q15" i="5"/>
  <c r="E15" i="5" s="1"/>
  <c r="Q16" i="5"/>
  <c r="E16" i="5" s="1"/>
  <c r="Q17" i="5"/>
  <c r="E17" i="5" s="1"/>
  <c r="Q18" i="5"/>
  <c r="E18" i="5" s="1"/>
  <c r="Q19" i="5"/>
  <c r="E19" i="5" s="1"/>
  <c r="Q20" i="5"/>
  <c r="E20" i="5" s="1"/>
  <c r="Q21" i="5"/>
  <c r="Q22" i="5"/>
  <c r="E22" i="5" s="1"/>
  <c r="Q23" i="5"/>
  <c r="E23" i="5" s="1"/>
  <c r="Q24" i="5"/>
  <c r="E24" i="5" s="1"/>
  <c r="Q25" i="5"/>
  <c r="Q26" i="5"/>
  <c r="Q27" i="5"/>
  <c r="Q28" i="5"/>
  <c r="E28" i="5" s="1"/>
  <c r="Q29" i="5"/>
  <c r="E29" i="5" s="1"/>
  <c r="Q30" i="5"/>
  <c r="E30" i="5" s="1"/>
  <c r="Q31" i="5"/>
  <c r="E31" i="5" s="1"/>
  <c r="Q32" i="5"/>
  <c r="E32" i="5" s="1"/>
  <c r="Q33" i="5"/>
  <c r="E33" i="5" s="1"/>
  <c r="Q34" i="5"/>
  <c r="E34" i="5" s="1"/>
  <c r="Q35" i="5"/>
  <c r="E35" i="5" s="1"/>
  <c r="Q36" i="5"/>
  <c r="E36" i="5" s="1"/>
  <c r="Q37" i="5"/>
  <c r="E37" i="5" s="1"/>
  <c r="Q38" i="5"/>
  <c r="Q39" i="5"/>
  <c r="E39" i="5" s="1"/>
  <c r="Q40" i="5"/>
  <c r="E40" i="5" s="1"/>
  <c r="Q41" i="5"/>
  <c r="E41" i="5" s="1"/>
  <c r="Q42" i="5"/>
  <c r="E42" i="5" s="1"/>
  <c r="Q43" i="5"/>
  <c r="E43" i="5" s="1"/>
  <c r="Q44" i="5"/>
  <c r="E44" i="5" s="1"/>
  <c r="Q45" i="5"/>
  <c r="Q46" i="5"/>
  <c r="E46" i="5" s="1"/>
  <c r="Q47" i="5"/>
  <c r="E47" i="5" s="1"/>
  <c r="Q48" i="5"/>
  <c r="E48" i="5" s="1"/>
  <c r="Q49" i="5"/>
  <c r="Q50" i="5"/>
  <c r="Q51" i="5"/>
  <c r="Q52" i="5"/>
  <c r="E52" i="5" s="1"/>
  <c r="Q53" i="5"/>
  <c r="E53" i="5" s="1"/>
  <c r="Q54" i="5"/>
  <c r="E54" i="5" s="1"/>
  <c r="Q55" i="5"/>
  <c r="E55" i="5" s="1"/>
  <c r="Q56" i="5"/>
  <c r="E56" i="5" s="1"/>
  <c r="Q57" i="5"/>
  <c r="E57" i="5" s="1"/>
  <c r="Q58" i="5"/>
  <c r="E58" i="5" s="1"/>
  <c r="Q59" i="5"/>
  <c r="E59" i="5" s="1"/>
  <c r="Q60" i="5"/>
  <c r="E60" i="5" s="1"/>
  <c r="Q61" i="5"/>
  <c r="E61" i="5" s="1"/>
  <c r="Q62" i="5"/>
  <c r="Q63" i="5"/>
  <c r="E63" i="5" s="1"/>
  <c r="Q64" i="5"/>
  <c r="E64" i="5" s="1"/>
  <c r="Q65" i="5"/>
  <c r="E65" i="5" s="1"/>
  <c r="Q66" i="5"/>
  <c r="E66" i="5" s="1"/>
  <c r="Q67" i="5"/>
  <c r="E67" i="5" s="1"/>
  <c r="Q68" i="5"/>
  <c r="E68" i="5" s="1"/>
  <c r="Q69" i="5"/>
  <c r="Q70" i="5"/>
  <c r="E70" i="5" s="1"/>
  <c r="Q71" i="5"/>
  <c r="E71" i="5" s="1"/>
  <c r="Q72" i="5"/>
  <c r="E72" i="5" s="1"/>
  <c r="Q73" i="5"/>
  <c r="E73" i="5" s="1"/>
  <c r="Q74" i="5"/>
  <c r="Q75" i="5"/>
  <c r="Q76" i="5"/>
  <c r="E76" i="5" s="1"/>
  <c r="Q77" i="5"/>
  <c r="E77" i="5" s="1"/>
  <c r="Q78" i="5"/>
  <c r="E78" i="5" s="1"/>
  <c r="Q79" i="5"/>
  <c r="E79" i="5" s="1"/>
  <c r="Q80" i="5"/>
  <c r="E80" i="5" s="1"/>
  <c r="Q81" i="5"/>
  <c r="E81" i="5" s="1"/>
  <c r="Q82" i="5"/>
  <c r="E82" i="5" s="1"/>
  <c r="Q83" i="5"/>
  <c r="E83" i="5" s="1"/>
  <c r="Q84" i="5"/>
  <c r="E84" i="5" s="1"/>
  <c r="Q85" i="5"/>
  <c r="E85" i="5" s="1"/>
  <c r="Q86" i="5"/>
  <c r="Q87" i="5"/>
  <c r="E87" i="5" s="1"/>
  <c r="Q88" i="5"/>
  <c r="E88" i="5" s="1"/>
  <c r="Q89" i="5"/>
  <c r="E89" i="5" s="1"/>
  <c r="Q90" i="5"/>
  <c r="E90" i="5" s="1"/>
  <c r="Q91" i="5"/>
  <c r="E91" i="5" s="1"/>
  <c r="Q92" i="5"/>
  <c r="E92" i="5" s="1"/>
  <c r="Q93" i="5"/>
  <c r="Q94" i="5"/>
  <c r="E94" i="5" s="1"/>
  <c r="Q95" i="5"/>
  <c r="E95" i="5" s="1"/>
  <c r="Q96" i="5"/>
  <c r="E96" i="5" s="1"/>
  <c r="Q97" i="5"/>
  <c r="E97" i="5" s="1"/>
  <c r="Q98" i="5"/>
  <c r="Q99" i="5"/>
  <c r="Q100" i="5"/>
  <c r="E100" i="5" s="1"/>
  <c r="Q101" i="5"/>
  <c r="E101" i="5" s="1"/>
  <c r="Q102" i="5"/>
  <c r="E102" i="5" s="1"/>
  <c r="Q103" i="5"/>
  <c r="E103" i="5" s="1"/>
  <c r="Q104" i="5"/>
  <c r="E104" i="5" s="1"/>
  <c r="Q105" i="5"/>
  <c r="E105" i="5" s="1"/>
  <c r="Q106" i="5"/>
  <c r="E106" i="5" s="1"/>
  <c r="Q107" i="5"/>
  <c r="E107" i="5" s="1"/>
  <c r="Q108" i="5"/>
  <c r="E108" i="5" s="1"/>
  <c r="Q109" i="5"/>
  <c r="E109" i="5" s="1"/>
  <c r="Q110" i="5"/>
  <c r="E110" i="5" s="1"/>
  <c r="Q111" i="5"/>
  <c r="E111" i="5" s="1"/>
  <c r="Q112" i="5"/>
  <c r="E112" i="5" s="1"/>
  <c r="Q113" i="5"/>
  <c r="E113" i="5" s="1"/>
  <c r="Q114" i="5"/>
  <c r="E114" i="5" s="1"/>
  <c r="Q115" i="5"/>
  <c r="E115" i="5" s="1"/>
  <c r="Q116" i="5"/>
  <c r="E116" i="5" s="1"/>
  <c r="Q117" i="5"/>
  <c r="E117" i="5" s="1"/>
  <c r="Q118" i="5"/>
  <c r="E118" i="5" s="1"/>
  <c r="Q119" i="5"/>
  <c r="E119" i="5" s="1"/>
  <c r="Q120" i="5"/>
  <c r="E120" i="5" s="1"/>
  <c r="Q121" i="5"/>
  <c r="E121" i="5" s="1"/>
  <c r="Q122" i="5"/>
  <c r="E122" i="5" s="1"/>
  <c r="Q123" i="5"/>
  <c r="E123" i="5" s="1"/>
  <c r="Q124" i="5"/>
  <c r="E124" i="5" s="1"/>
  <c r="Q125" i="5"/>
  <c r="E125" i="5" s="1"/>
  <c r="Q126" i="5"/>
  <c r="E126" i="5" s="1"/>
  <c r="Q127" i="5"/>
  <c r="E127" i="5" s="1"/>
  <c r="Q128" i="5"/>
  <c r="E128" i="5" s="1"/>
  <c r="Q129" i="5"/>
  <c r="Q130" i="5"/>
  <c r="E130" i="5" s="1"/>
  <c r="Q131" i="5"/>
  <c r="E131" i="5" s="1"/>
  <c r="Q132" i="5"/>
  <c r="E132" i="5" s="1"/>
  <c r="Q133" i="5"/>
  <c r="E133" i="5" s="1"/>
  <c r="Q134" i="5"/>
  <c r="E134" i="5" s="1"/>
  <c r="Q135" i="5"/>
  <c r="E135" i="5" s="1"/>
  <c r="Q136" i="5"/>
  <c r="E136" i="5" s="1"/>
  <c r="Q137" i="5"/>
  <c r="E137" i="5" s="1"/>
  <c r="Q138" i="5"/>
  <c r="E138" i="5" s="1"/>
  <c r="Q139" i="5"/>
  <c r="E139" i="5" s="1"/>
  <c r="Q140" i="5"/>
  <c r="E140" i="5" s="1"/>
  <c r="Q141" i="5"/>
  <c r="E141" i="5" s="1"/>
  <c r="Q142" i="5"/>
  <c r="E142" i="5" s="1"/>
  <c r="Q143" i="5"/>
  <c r="E143" i="5" s="1"/>
  <c r="Q144" i="5"/>
  <c r="E144" i="5" s="1"/>
  <c r="Q145" i="5"/>
  <c r="E145" i="5" s="1"/>
  <c r="Q146" i="5"/>
  <c r="E146" i="5" s="1"/>
  <c r="Q147" i="5"/>
  <c r="Q148" i="5"/>
  <c r="E148" i="5" s="1"/>
  <c r="Q149" i="5"/>
  <c r="E149" i="5" s="1"/>
  <c r="Q150" i="5"/>
  <c r="E150" i="5" s="1"/>
  <c r="Q151" i="5"/>
  <c r="E151" i="5" s="1"/>
  <c r="Q152" i="5"/>
  <c r="E152" i="5" s="1"/>
  <c r="Q153" i="5"/>
  <c r="E153" i="5" s="1"/>
  <c r="Q154" i="5"/>
  <c r="E154" i="5" s="1"/>
  <c r="Q155" i="5"/>
  <c r="E155" i="5" s="1"/>
  <c r="Q156" i="5"/>
  <c r="E156" i="5" s="1"/>
  <c r="Q157" i="5"/>
  <c r="Q158" i="5"/>
  <c r="E158" i="5" s="1"/>
  <c r="Q159" i="5"/>
  <c r="E159" i="5" s="1"/>
  <c r="Q160" i="5"/>
  <c r="E160" i="5" s="1"/>
  <c r="Q161" i="5"/>
  <c r="E161" i="5" s="1"/>
  <c r="Q162" i="5"/>
  <c r="E162" i="5" s="1"/>
  <c r="Q163" i="5"/>
  <c r="E163" i="5" s="1"/>
  <c r="Q164" i="5"/>
  <c r="E164" i="5" s="1"/>
  <c r="Q165" i="5"/>
  <c r="E165" i="5" s="1"/>
  <c r="Q166" i="5"/>
  <c r="E166" i="5" s="1"/>
  <c r="Q167" i="5"/>
  <c r="E167" i="5" s="1"/>
  <c r="Q168" i="5"/>
  <c r="E168" i="5" s="1"/>
  <c r="Q169" i="5"/>
  <c r="Q170" i="5"/>
  <c r="E170" i="5" s="1"/>
  <c r="Q171" i="5"/>
  <c r="E171" i="5" s="1"/>
  <c r="Q172" i="5"/>
  <c r="E172" i="5" s="1"/>
  <c r="Q173" i="5"/>
  <c r="E173" i="5" s="1"/>
  <c r="Q174" i="5"/>
  <c r="E174" i="5" s="1"/>
  <c r="Q175" i="5"/>
  <c r="E175" i="5" s="1"/>
  <c r="Q176" i="5"/>
  <c r="E176" i="5" s="1"/>
  <c r="Q177" i="5"/>
  <c r="Q178" i="5"/>
  <c r="E178" i="5" s="1"/>
  <c r="Q179" i="5"/>
  <c r="E179" i="5" s="1"/>
  <c r="Q180" i="5"/>
  <c r="E180" i="5" s="1"/>
  <c r="Q181" i="5"/>
  <c r="E181" i="5" s="1"/>
  <c r="Q182" i="5"/>
  <c r="E182" i="5" s="1"/>
  <c r="Q183" i="5"/>
  <c r="Q184" i="5"/>
  <c r="E184" i="5" s="1"/>
  <c r="Q185" i="5"/>
  <c r="E185" i="5" s="1"/>
  <c r="Q186" i="5"/>
  <c r="E186" i="5" s="1"/>
  <c r="Q187" i="5"/>
  <c r="E187" i="5" s="1"/>
  <c r="Q188" i="5"/>
  <c r="Q189" i="5"/>
  <c r="E189" i="5" s="1"/>
  <c r="Q190" i="5"/>
  <c r="E190" i="5" s="1"/>
  <c r="Q191" i="5"/>
  <c r="E191" i="5" s="1"/>
  <c r="Q192" i="5"/>
  <c r="E192" i="5" s="1"/>
  <c r="Q193" i="5"/>
  <c r="E193" i="5" s="1"/>
  <c r="Q194" i="5"/>
  <c r="E194" i="5" s="1"/>
  <c r="Q195" i="5"/>
  <c r="E195" i="5" s="1"/>
  <c r="Q196" i="5"/>
  <c r="E196" i="5" s="1"/>
  <c r="Q197" i="5"/>
  <c r="E197" i="5" s="1"/>
  <c r="Q198" i="5"/>
  <c r="E198" i="5" s="1"/>
  <c r="Q199" i="5"/>
  <c r="E199" i="5" s="1"/>
  <c r="Q200" i="5"/>
  <c r="E200" i="5" s="1"/>
  <c r="Q201" i="5"/>
  <c r="E201" i="5" s="1"/>
  <c r="Q202" i="5"/>
  <c r="E202" i="5" s="1"/>
  <c r="Q203" i="5"/>
  <c r="E203" i="5" s="1"/>
  <c r="Q204" i="5"/>
  <c r="E204" i="5" s="1"/>
  <c r="Q205" i="5"/>
  <c r="E205" i="5" s="1"/>
  <c r="Q206" i="5"/>
  <c r="E206" i="5" s="1"/>
  <c r="Q207" i="5"/>
  <c r="E207" i="5" s="1"/>
  <c r="Q208" i="5"/>
  <c r="E208" i="5" s="1"/>
  <c r="Q209" i="5"/>
  <c r="E209" i="5" s="1"/>
  <c r="Q210" i="5"/>
  <c r="E210" i="5" s="1"/>
  <c r="Q211" i="5"/>
  <c r="E211" i="5" s="1"/>
  <c r="Q212" i="5"/>
  <c r="E212" i="5" s="1"/>
  <c r="Q213" i="5"/>
  <c r="E213" i="5" s="1"/>
  <c r="Q214" i="5"/>
  <c r="E214" i="5" s="1"/>
  <c r="R11" i="5"/>
  <c r="S11" i="5"/>
  <c r="T11" i="5"/>
  <c r="U11" i="5"/>
  <c r="V11" i="5"/>
  <c r="W11" i="5"/>
  <c r="X11" i="5"/>
  <c r="Y11" i="5"/>
  <c r="R12" i="5"/>
  <c r="S12" i="5"/>
  <c r="T12" i="5"/>
  <c r="U12" i="5"/>
  <c r="V12" i="5"/>
  <c r="W12" i="5"/>
  <c r="X12" i="5"/>
  <c r="Y12" i="5"/>
  <c r="R13" i="5"/>
  <c r="S13" i="5"/>
  <c r="T13" i="5"/>
  <c r="U13" i="5"/>
  <c r="V13" i="5"/>
  <c r="W13" i="5"/>
  <c r="X13" i="5"/>
  <c r="Y13" i="5"/>
  <c r="R14" i="5"/>
  <c r="S14" i="5"/>
  <c r="T14" i="5"/>
  <c r="U14" i="5"/>
  <c r="V14" i="5"/>
  <c r="W14" i="5"/>
  <c r="X14" i="5"/>
  <c r="Y14" i="5"/>
  <c r="R15" i="5"/>
  <c r="S15" i="5"/>
  <c r="T15" i="5"/>
  <c r="U15" i="5"/>
  <c r="V15" i="5"/>
  <c r="W15" i="5"/>
  <c r="X15" i="5"/>
  <c r="Y15" i="5"/>
  <c r="R16" i="5"/>
  <c r="S16" i="5"/>
  <c r="T16" i="5"/>
  <c r="U16" i="5"/>
  <c r="V16" i="5"/>
  <c r="W16" i="5"/>
  <c r="X16" i="5"/>
  <c r="Y16" i="5"/>
  <c r="R17" i="5"/>
  <c r="S17" i="5"/>
  <c r="T17" i="5"/>
  <c r="U17" i="5"/>
  <c r="V17" i="5"/>
  <c r="W17" i="5"/>
  <c r="X17" i="5"/>
  <c r="Y17" i="5"/>
  <c r="R18" i="5"/>
  <c r="S18" i="5"/>
  <c r="T18" i="5"/>
  <c r="U18" i="5"/>
  <c r="V18" i="5"/>
  <c r="W18" i="5"/>
  <c r="X18" i="5"/>
  <c r="Y18" i="5"/>
  <c r="R19" i="5"/>
  <c r="S19" i="5"/>
  <c r="T19" i="5"/>
  <c r="U19" i="5"/>
  <c r="V19" i="5"/>
  <c r="W19" i="5"/>
  <c r="D19" i="5" s="1"/>
  <c r="G19" i="5" s="1"/>
  <c r="X19" i="5"/>
  <c r="Y19" i="5"/>
  <c r="R20" i="5"/>
  <c r="S20" i="5"/>
  <c r="T20" i="5"/>
  <c r="U20" i="5"/>
  <c r="V20" i="5"/>
  <c r="W20" i="5"/>
  <c r="X20" i="5"/>
  <c r="Y20" i="5"/>
  <c r="R21" i="5"/>
  <c r="S21" i="5"/>
  <c r="T21" i="5"/>
  <c r="U21" i="5"/>
  <c r="V21" i="5"/>
  <c r="W21" i="5"/>
  <c r="X21" i="5"/>
  <c r="Y21" i="5"/>
  <c r="R22" i="5"/>
  <c r="S22" i="5"/>
  <c r="T22" i="5"/>
  <c r="U22" i="5"/>
  <c r="V22" i="5"/>
  <c r="W22" i="5"/>
  <c r="X22" i="5"/>
  <c r="Y22" i="5"/>
  <c r="R23" i="5"/>
  <c r="S23" i="5"/>
  <c r="T23" i="5"/>
  <c r="U23" i="5"/>
  <c r="V23" i="5"/>
  <c r="W23" i="5"/>
  <c r="X23" i="5"/>
  <c r="Y23" i="5"/>
  <c r="R24" i="5"/>
  <c r="S24" i="5"/>
  <c r="T24" i="5"/>
  <c r="U24" i="5"/>
  <c r="V24" i="5"/>
  <c r="W24" i="5"/>
  <c r="X24" i="5"/>
  <c r="Y24" i="5"/>
  <c r="R25" i="5"/>
  <c r="S25" i="5"/>
  <c r="T25" i="5"/>
  <c r="U25" i="5"/>
  <c r="V25" i="5"/>
  <c r="W25" i="5"/>
  <c r="X25" i="5"/>
  <c r="Y25" i="5"/>
  <c r="R26" i="5"/>
  <c r="S26" i="5"/>
  <c r="T26" i="5"/>
  <c r="U26" i="5"/>
  <c r="V26" i="5"/>
  <c r="W26" i="5"/>
  <c r="X26" i="5"/>
  <c r="Y26" i="5"/>
  <c r="R27" i="5"/>
  <c r="S27" i="5"/>
  <c r="T27" i="5"/>
  <c r="U27" i="5"/>
  <c r="V27" i="5"/>
  <c r="W27" i="5"/>
  <c r="X27" i="5"/>
  <c r="Y27" i="5"/>
  <c r="R28" i="5"/>
  <c r="S28" i="5"/>
  <c r="T28" i="5"/>
  <c r="U28" i="5"/>
  <c r="V28" i="5"/>
  <c r="W28" i="5"/>
  <c r="X28" i="5"/>
  <c r="Y28" i="5"/>
  <c r="R29" i="5"/>
  <c r="S29" i="5"/>
  <c r="T29" i="5"/>
  <c r="U29" i="5"/>
  <c r="V29" i="5"/>
  <c r="W29" i="5"/>
  <c r="X29" i="5"/>
  <c r="Y29" i="5"/>
  <c r="R30" i="5"/>
  <c r="S30" i="5"/>
  <c r="T30" i="5"/>
  <c r="U30" i="5"/>
  <c r="V30" i="5"/>
  <c r="W30" i="5"/>
  <c r="X30" i="5"/>
  <c r="Y30" i="5"/>
  <c r="R31" i="5"/>
  <c r="S31" i="5"/>
  <c r="T31" i="5"/>
  <c r="U31" i="5"/>
  <c r="V31" i="5"/>
  <c r="W31" i="5"/>
  <c r="X31" i="5"/>
  <c r="Y31" i="5"/>
  <c r="R32" i="5"/>
  <c r="S32" i="5"/>
  <c r="T32" i="5"/>
  <c r="U32" i="5"/>
  <c r="V32" i="5"/>
  <c r="W32" i="5"/>
  <c r="X32" i="5"/>
  <c r="Y32" i="5"/>
  <c r="R33" i="5"/>
  <c r="S33" i="5"/>
  <c r="T33" i="5"/>
  <c r="U33" i="5"/>
  <c r="V33" i="5"/>
  <c r="W33" i="5"/>
  <c r="X33" i="5"/>
  <c r="Y33" i="5"/>
  <c r="R34" i="5"/>
  <c r="S34" i="5"/>
  <c r="T34" i="5"/>
  <c r="U34" i="5"/>
  <c r="V34" i="5"/>
  <c r="W34" i="5"/>
  <c r="X34" i="5"/>
  <c r="Y34" i="5"/>
  <c r="R35" i="5"/>
  <c r="S35" i="5"/>
  <c r="T35" i="5"/>
  <c r="U35" i="5"/>
  <c r="V35" i="5"/>
  <c r="W35" i="5"/>
  <c r="X35" i="5"/>
  <c r="Y35" i="5"/>
  <c r="R36" i="5"/>
  <c r="S36" i="5"/>
  <c r="T36" i="5"/>
  <c r="U36" i="5"/>
  <c r="V36" i="5"/>
  <c r="W36" i="5"/>
  <c r="X36" i="5"/>
  <c r="Y36" i="5"/>
  <c r="R37" i="5"/>
  <c r="S37" i="5"/>
  <c r="T37" i="5"/>
  <c r="U37" i="5"/>
  <c r="V37" i="5"/>
  <c r="W37" i="5"/>
  <c r="X37" i="5"/>
  <c r="Y37" i="5"/>
  <c r="R38" i="5"/>
  <c r="S38" i="5"/>
  <c r="T38" i="5"/>
  <c r="U38" i="5"/>
  <c r="V38" i="5"/>
  <c r="W38" i="5"/>
  <c r="X38" i="5"/>
  <c r="Y38" i="5"/>
  <c r="R39" i="5"/>
  <c r="S39" i="5"/>
  <c r="T39" i="5"/>
  <c r="U39" i="5"/>
  <c r="V39" i="5"/>
  <c r="W39" i="5"/>
  <c r="X39" i="5"/>
  <c r="Y39" i="5"/>
  <c r="R40" i="5"/>
  <c r="S40" i="5"/>
  <c r="T40" i="5"/>
  <c r="U40" i="5"/>
  <c r="V40" i="5"/>
  <c r="W40" i="5"/>
  <c r="X40" i="5"/>
  <c r="Y40" i="5"/>
  <c r="R41" i="5"/>
  <c r="S41" i="5"/>
  <c r="T41" i="5"/>
  <c r="U41" i="5"/>
  <c r="V41" i="5"/>
  <c r="W41" i="5"/>
  <c r="X41" i="5"/>
  <c r="Y41" i="5"/>
  <c r="R42" i="5"/>
  <c r="S42" i="5"/>
  <c r="T42" i="5"/>
  <c r="U42" i="5"/>
  <c r="V42" i="5"/>
  <c r="W42" i="5"/>
  <c r="X42" i="5"/>
  <c r="Y42" i="5"/>
  <c r="R43" i="5"/>
  <c r="S43" i="5"/>
  <c r="T43" i="5"/>
  <c r="U43" i="5"/>
  <c r="V43" i="5"/>
  <c r="W43" i="5"/>
  <c r="X43" i="5"/>
  <c r="Y43" i="5"/>
  <c r="R44" i="5"/>
  <c r="S44" i="5"/>
  <c r="T44" i="5"/>
  <c r="U44" i="5"/>
  <c r="V44" i="5"/>
  <c r="W44" i="5"/>
  <c r="X44" i="5"/>
  <c r="Y44" i="5"/>
  <c r="R45" i="5"/>
  <c r="S45" i="5"/>
  <c r="T45" i="5"/>
  <c r="U45" i="5"/>
  <c r="V45" i="5"/>
  <c r="W45" i="5"/>
  <c r="X45" i="5"/>
  <c r="Y45" i="5"/>
  <c r="R46" i="5"/>
  <c r="S46" i="5"/>
  <c r="T46" i="5"/>
  <c r="U46" i="5"/>
  <c r="V46" i="5"/>
  <c r="W46" i="5"/>
  <c r="X46" i="5"/>
  <c r="Y46" i="5"/>
  <c r="R47" i="5"/>
  <c r="S47" i="5"/>
  <c r="T47" i="5"/>
  <c r="U47" i="5"/>
  <c r="V47" i="5"/>
  <c r="W47" i="5"/>
  <c r="X47" i="5"/>
  <c r="Y47" i="5"/>
  <c r="R48" i="5"/>
  <c r="S48" i="5"/>
  <c r="T48" i="5"/>
  <c r="U48" i="5"/>
  <c r="V48" i="5"/>
  <c r="W48" i="5"/>
  <c r="X48" i="5"/>
  <c r="Y48" i="5"/>
  <c r="R49" i="5"/>
  <c r="S49" i="5"/>
  <c r="T49" i="5"/>
  <c r="U49" i="5"/>
  <c r="V49" i="5"/>
  <c r="W49" i="5"/>
  <c r="X49" i="5"/>
  <c r="Y49" i="5"/>
  <c r="R50" i="5"/>
  <c r="S50" i="5"/>
  <c r="T50" i="5"/>
  <c r="U50" i="5"/>
  <c r="V50" i="5"/>
  <c r="W50" i="5"/>
  <c r="X50" i="5"/>
  <c r="Y50" i="5"/>
  <c r="R51" i="5"/>
  <c r="S51" i="5"/>
  <c r="T51" i="5"/>
  <c r="U51" i="5"/>
  <c r="V51" i="5"/>
  <c r="W51" i="5"/>
  <c r="X51" i="5"/>
  <c r="Y51" i="5"/>
  <c r="R52" i="5"/>
  <c r="S52" i="5"/>
  <c r="T52" i="5"/>
  <c r="U52" i="5"/>
  <c r="V52" i="5"/>
  <c r="W52" i="5"/>
  <c r="X52" i="5"/>
  <c r="Y52" i="5"/>
  <c r="R53" i="5"/>
  <c r="S53" i="5"/>
  <c r="T53" i="5"/>
  <c r="U53" i="5"/>
  <c r="V53" i="5"/>
  <c r="W53" i="5"/>
  <c r="X53" i="5"/>
  <c r="Y53" i="5"/>
  <c r="R54" i="5"/>
  <c r="S54" i="5"/>
  <c r="T54" i="5"/>
  <c r="U54" i="5"/>
  <c r="V54" i="5"/>
  <c r="W54" i="5"/>
  <c r="X54" i="5"/>
  <c r="Y54" i="5"/>
  <c r="R55" i="5"/>
  <c r="S55" i="5"/>
  <c r="T55" i="5"/>
  <c r="U55" i="5"/>
  <c r="V55" i="5"/>
  <c r="W55" i="5"/>
  <c r="X55" i="5"/>
  <c r="Y55" i="5"/>
  <c r="R56" i="5"/>
  <c r="S56" i="5"/>
  <c r="T56" i="5"/>
  <c r="U56" i="5"/>
  <c r="V56" i="5"/>
  <c r="W56" i="5"/>
  <c r="X56" i="5"/>
  <c r="Y56" i="5"/>
  <c r="R57" i="5"/>
  <c r="S57" i="5"/>
  <c r="T57" i="5"/>
  <c r="U57" i="5"/>
  <c r="V57" i="5"/>
  <c r="W57" i="5"/>
  <c r="X57" i="5"/>
  <c r="Y57" i="5"/>
  <c r="R58" i="5"/>
  <c r="S58" i="5"/>
  <c r="T58" i="5"/>
  <c r="U58" i="5"/>
  <c r="V58" i="5"/>
  <c r="W58" i="5"/>
  <c r="X58" i="5"/>
  <c r="Y58" i="5"/>
  <c r="R59" i="5"/>
  <c r="S59" i="5"/>
  <c r="T59" i="5"/>
  <c r="U59" i="5"/>
  <c r="V59" i="5"/>
  <c r="W59" i="5"/>
  <c r="X59" i="5"/>
  <c r="Y59" i="5"/>
  <c r="R60" i="5"/>
  <c r="S60" i="5"/>
  <c r="T60" i="5"/>
  <c r="U60" i="5"/>
  <c r="V60" i="5"/>
  <c r="W60" i="5"/>
  <c r="X60" i="5"/>
  <c r="Y60" i="5"/>
  <c r="R61" i="5"/>
  <c r="S61" i="5"/>
  <c r="T61" i="5"/>
  <c r="U61" i="5"/>
  <c r="V61" i="5"/>
  <c r="W61" i="5"/>
  <c r="X61" i="5"/>
  <c r="Y61" i="5"/>
  <c r="R62" i="5"/>
  <c r="S62" i="5"/>
  <c r="T62" i="5"/>
  <c r="U62" i="5"/>
  <c r="V62" i="5"/>
  <c r="W62" i="5"/>
  <c r="X62" i="5"/>
  <c r="Y62" i="5"/>
  <c r="R63" i="5"/>
  <c r="S63" i="5"/>
  <c r="T63" i="5"/>
  <c r="U63" i="5"/>
  <c r="V63" i="5"/>
  <c r="W63" i="5"/>
  <c r="X63" i="5"/>
  <c r="Y63" i="5"/>
  <c r="R64" i="5"/>
  <c r="S64" i="5"/>
  <c r="T64" i="5"/>
  <c r="U64" i="5"/>
  <c r="V64" i="5"/>
  <c r="W64" i="5"/>
  <c r="X64" i="5"/>
  <c r="Y64" i="5"/>
  <c r="R65" i="5"/>
  <c r="S65" i="5"/>
  <c r="T65" i="5"/>
  <c r="U65" i="5"/>
  <c r="V65" i="5"/>
  <c r="W65" i="5"/>
  <c r="X65" i="5"/>
  <c r="Y65" i="5"/>
  <c r="R66" i="5"/>
  <c r="S66" i="5"/>
  <c r="T66" i="5"/>
  <c r="U66" i="5"/>
  <c r="V66" i="5"/>
  <c r="W66" i="5"/>
  <c r="X66" i="5"/>
  <c r="Y66" i="5"/>
  <c r="R67" i="5"/>
  <c r="S67" i="5"/>
  <c r="T67" i="5"/>
  <c r="U67" i="5"/>
  <c r="V67" i="5"/>
  <c r="W67" i="5"/>
  <c r="X67" i="5"/>
  <c r="Y67" i="5"/>
  <c r="R68" i="5"/>
  <c r="S68" i="5"/>
  <c r="T68" i="5"/>
  <c r="U68" i="5"/>
  <c r="V68" i="5"/>
  <c r="W68" i="5"/>
  <c r="X68" i="5"/>
  <c r="Y68" i="5"/>
  <c r="R69" i="5"/>
  <c r="S69" i="5"/>
  <c r="T69" i="5"/>
  <c r="U69" i="5"/>
  <c r="V69" i="5"/>
  <c r="W69" i="5"/>
  <c r="X69" i="5"/>
  <c r="Y69" i="5"/>
  <c r="R70" i="5"/>
  <c r="S70" i="5"/>
  <c r="T70" i="5"/>
  <c r="U70" i="5"/>
  <c r="V70" i="5"/>
  <c r="W70" i="5"/>
  <c r="X70" i="5"/>
  <c r="Y70" i="5"/>
  <c r="R71" i="5"/>
  <c r="S71" i="5"/>
  <c r="T71" i="5"/>
  <c r="U71" i="5"/>
  <c r="V71" i="5"/>
  <c r="W71" i="5"/>
  <c r="X71" i="5"/>
  <c r="Y71" i="5"/>
  <c r="R72" i="5"/>
  <c r="S72" i="5"/>
  <c r="T72" i="5"/>
  <c r="U72" i="5"/>
  <c r="V72" i="5"/>
  <c r="W72" i="5"/>
  <c r="X72" i="5"/>
  <c r="Y72" i="5"/>
  <c r="R73" i="5"/>
  <c r="S73" i="5"/>
  <c r="T73" i="5"/>
  <c r="U73" i="5"/>
  <c r="V73" i="5"/>
  <c r="W73" i="5"/>
  <c r="X73" i="5"/>
  <c r="Y73" i="5"/>
  <c r="R74" i="5"/>
  <c r="S74" i="5"/>
  <c r="T74" i="5"/>
  <c r="U74" i="5"/>
  <c r="V74" i="5"/>
  <c r="W74" i="5"/>
  <c r="X74" i="5"/>
  <c r="Y74" i="5"/>
  <c r="R75" i="5"/>
  <c r="S75" i="5"/>
  <c r="T75" i="5"/>
  <c r="U75" i="5"/>
  <c r="V75" i="5"/>
  <c r="W75" i="5"/>
  <c r="X75" i="5"/>
  <c r="Y75" i="5"/>
  <c r="R76" i="5"/>
  <c r="S76" i="5"/>
  <c r="T76" i="5"/>
  <c r="U76" i="5"/>
  <c r="V76" i="5"/>
  <c r="W76" i="5"/>
  <c r="X76" i="5"/>
  <c r="Y76" i="5"/>
  <c r="R77" i="5"/>
  <c r="S77" i="5"/>
  <c r="T77" i="5"/>
  <c r="U77" i="5"/>
  <c r="V77" i="5"/>
  <c r="W77" i="5"/>
  <c r="X77" i="5"/>
  <c r="Y77" i="5"/>
  <c r="R78" i="5"/>
  <c r="S78" i="5"/>
  <c r="T78" i="5"/>
  <c r="U78" i="5"/>
  <c r="V78" i="5"/>
  <c r="W78" i="5"/>
  <c r="X78" i="5"/>
  <c r="Y78" i="5"/>
  <c r="R79" i="5"/>
  <c r="S79" i="5"/>
  <c r="T79" i="5"/>
  <c r="U79" i="5"/>
  <c r="V79" i="5"/>
  <c r="W79" i="5"/>
  <c r="X79" i="5"/>
  <c r="Y79" i="5"/>
  <c r="R80" i="5"/>
  <c r="S80" i="5"/>
  <c r="T80" i="5"/>
  <c r="U80" i="5"/>
  <c r="V80" i="5"/>
  <c r="W80" i="5"/>
  <c r="X80" i="5"/>
  <c r="Y80" i="5"/>
  <c r="R81" i="5"/>
  <c r="S81" i="5"/>
  <c r="T81" i="5"/>
  <c r="U81" i="5"/>
  <c r="V81" i="5"/>
  <c r="W81" i="5"/>
  <c r="X81" i="5"/>
  <c r="Y81" i="5"/>
  <c r="R82" i="5"/>
  <c r="S82" i="5"/>
  <c r="T82" i="5"/>
  <c r="U82" i="5"/>
  <c r="V82" i="5"/>
  <c r="W82" i="5"/>
  <c r="X82" i="5"/>
  <c r="Y82" i="5"/>
  <c r="R83" i="5"/>
  <c r="S83" i="5"/>
  <c r="T83" i="5"/>
  <c r="U83" i="5"/>
  <c r="V83" i="5"/>
  <c r="W83" i="5"/>
  <c r="X83" i="5"/>
  <c r="Y83" i="5"/>
  <c r="R84" i="5"/>
  <c r="S84" i="5"/>
  <c r="T84" i="5"/>
  <c r="U84" i="5"/>
  <c r="V84" i="5"/>
  <c r="W84" i="5"/>
  <c r="X84" i="5"/>
  <c r="Y84" i="5"/>
  <c r="R85" i="5"/>
  <c r="S85" i="5"/>
  <c r="T85" i="5"/>
  <c r="U85" i="5"/>
  <c r="V85" i="5"/>
  <c r="W85" i="5"/>
  <c r="X85" i="5"/>
  <c r="Y85" i="5"/>
  <c r="R86" i="5"/>
  <c r="S86" i="5"/>
  <c r="T86" i="5"/>
  <c r="U86" i="5"/>
  <c r="V86" i="5"/>
  <c r="W86" i="5"/>
  <c r="X86" i="5"/>
  <c r="Y86" i="5"/>
  <c r="R87" i="5"/>
  <c r="S87" i="5"/>
  <c r="T87" i="5"/>
  <c r="U87" i="5"/>
  <c r="V87" i="5"/>
  <c r="W87" i="5"/>
  <c r="X87" i="5"/>
  <c r="Y87" i="5"/>
  <c r="R88" i="5"/>
  <c r="S88" i="5"/>
  <c r="T88" i="5"/>
  <c r="U88" i="5"/>
  <c r="V88" i="5"/>
  <c r="W88" i="5"/>
  <c r="X88" i="5"/>
  <c r="Y88" i="5"/>
  <c r="R89" i="5"/>
  <c r="S89" i="5"/>
  <c r="T89" i="5"/>
  <c r="U89" i="5"/>
  <c r="V89" i="5"/>
  <c r="W89" i="5"/>
  <c r="X89" i="5"/>
  <c r="Y89" i="5"/>
  <c r="R90" i="5"/>
  <c r="S90" i="5"/>
  <c r="T90" i="5"/>
  <c r="U90" i="5"/>
  <c r="V90" i="5"/>
  <c r="W90" i="5"/>
  <c r="X90" i="5"/>
  <c r="Y90" i="5"/>
  <c r="R91" i="5"/>
  <c r="S91" i="5"/>
  <c r="T91" i="5"/>
  <c r="U91" i="5"/>
  <c r="V91" i="5"/>
  <c r="W91" i="5"/>
  <c r="X91" i="5"/>
  <c r="Y91" i="5"/>
  <c r="R92" i="5"/>
  <c r="S92" i="5"/>
  <c r="T92" i="5"/>
  <c r="U92" i="5"/>
  <c r="V92" i="5"/>
  <c r="W92" i="5"/>
  <c r="X92" i="5"/>
  <c r="Y92" i="5"/>
  <c r="R93" i="5"/>
  <c r="S93" i="5"/>
  <c r="T93" i="5"/>
  <c r="U93" i="5"/>
  <c r="V93" i="5"/>
  <c r="W93" i="5"/>
  <c r="X93" i="5"/>
  <c r="Y93" i="5"/>
  <c r="R94" i="5"/>
  <c r="S94" i="5"/>
  <c r="T94" i="5"/>
  <c r="U94" i="5"/>
  <c r="V94" i="5"/>
  <c r="W94" i="5"/>
  <c r="X94" i="5"/>
  <c r="Y94" i="5"/>
  <c r="R95" i="5"/>
  <c r="S95" i="5"/>
  <c r="T95" i="5"/>
  <c r="U95" i="5"/>
  <c r="V95" i="5"/>
  <c r="W95" i="5"/>
  <c r="X95" i="5"/>
  <c r="Y95" i="5"/>
  <c r="R96" i="5"/>
  <c r="S96" i="5"/>
  <c r="T96" i="5"/>
  <c r="U96" i="5"/>
  <c r="V96" i="5"/>
  <c r="W96" i="5"/>
  <c r="X96" i="5"/>
  <c r="Y96" i="5"/>
  <c r="R97" i="5"/>
  <c r="S97" i="5"/>
  <c r="T97" i="5"/>
  <c r="U97" i="5"/>
  <c r="V97" i="5"/>
  <c r="W97" i="5"/>
  <c r="X97" i="5"/>
  <c r="Y97" i="5"/>
  <c r="R98" i="5"/>
  <c r="S98" i="5"/>
  <c r="T98" i="5"/>
  <c r="U98" i="5"/>
  <c r="V98" i="5"/>
  <c r="W98" i="5"/>
  <c r="X98" i="5"/>
  <c r="Y98" i="5"/>
  <c r="R99" i="5"/>
  <c r="S99" i="5"/>
  <c r="T99" i="5"/>
  <c r="U99" i="5"/>
  <c r="V99" i="5"/>
  <c r="W99" i="5"/>
  <c r="X99" i="5"/>
  <c r="Y99" i="5"/>
  <c r="R100" i="5"/>
  <c r="S100" i="5"/>
  <c r="T100" i="5"/>
  <c r="U100" i="5"/>
  <c r="V100" i="5"/>
  <c r="W100" i="5"/>
  <c r="X100" i="5"/>
  <c r="Y100" i="5"/>
  <c r="R101" i="5"/>
  <c r="S101" i="5"/>
  <c r="T101" i="5"/>
  <c r="U101" i="5"/>
  <c r="V101" i="5"/>
  <c r="W101" i="5"/>
  <c r="X101" i="5"/>
  <c r="Y101" i="5"/>
  <c r="R102" i="5"/>
  <c r="S102" i="5"/>
  <c r="T102" i="5"/>
  <c r="U102" i="5"/>
  <c r="V102" i="5"/>
  <c r="W102" i="5"/>
  <c r="X102" i="5"/>
  <c r="Y102" i="5"/>
  <c r="R103" i="5"/>
  <c r="S103" i="5"/>
  <c r="T103" i="5"/>
  <c r="U103" i="5"/>
  <c r="V103" i="5"/>
  <c r="W103" i="5"/>
  <c r="X103" i="5"/>
  <c r="Y103" i="5"/>
  <c r="R104" i="5"/>
  <c r="S104" i="5"/>
  <c r="T104" i="5"/>
  <c r="U104" i="5"/>
  <c r="V104" i="5"/>
  <c r="W104" i="5"/>
  <c r="X104" i="5"/>
  <c r="Y104" i="5"/>
  <c r="R105" i="5"/>
  <c r="S105" i="5"/>
  <c r="T105" i="5"/>
  <c r="U105" i="5"/>
  <c r="V105" i="5"/>
  <c r="W105" i="5"/>
  <c r="X105" i="5"/>
  <c r="Y105" i="5"/>
  <c r="R106" i="5"/>
  <c r="S106" i="5"/>
  <c r="T106" i="5"/>
  <c r="U106" i="5"/>
  <c r="V106" i="5"/>
  <c r="W106" i="5"/>
  <c r="X106" i="5"/>
  <c r="Y106" i="5"/>
  <c r="R107" i="5"/>
  <c r="S107" i="5"/>
  <c r="T107" i="5"/>
  <c r="U107" i="5"/>
  <c r="V107" i="5"/>
  <c r="W107" i="5"/>
  <c r="X107" i="5"/>
  <c r="Y107" i="5"/>
  <c r="R108" i="5"/>
  <c r="S108" i="5"/>
  <c r="T108" i="5"/>
  <c r="U108" i="5"/>
  <c r="V108" i="5"/>
  <c r="W108" i="5"/>
  <c r="X108" i="5"/>
  <c r="Y108" i="5"/>
  <c r="R109" i="5"/>
  <c r="S109" i="5"/>
  <c r="T109" i="5"/>
  <c r="U109" i="5"/>
  <c r="V109" i="5"/>
  <c r="W109" i="5"/>
  <c r="X109" i="5"/>
  <c r="Y109" i="5"/>
  <c r="R110" i="5"/>
  <c r="S110" i="5"/>
  <c r="T110" i="5"/>
  <c r="U110" i="5"/>
  <c r="V110" i="5"/>
  <c r="W110" i="5"/>
  <c r="X110" i="5"/>
  <c r="Y110" i="5"/>
  <c r="R111" i="5"/>
  <c r="S111" i="5"/>
  <c r="T111" i="5"/>
  <c r="U111" i="5"/>
  <c r="V111" i="5"/>
  <c r="W111" i="5"/>
  <c r="X111" i="5"/>
  <c r="Y111" i="5"/>
  <c r="R112" i="5"/>
  <c r="S112" i="5"/>
  <c r="T112" i="5"/>
  <c r="U112" i="5"/>
  <c r="V112" i="5"/>
  <c r="W112" i="5"/>
  <c r="X112" i="5"/>
  <c r="Y112" i="5"/>
  <c r="R113" i="5"/>
  <c r="S113" i="5"/>
  <c r="T113" i="5"/>
  <c r="U113" i="5"/>
  <c r="V113" i="5"/>
  <c r="W113" i="5"/>
  <c r="X113" i="5"/>
  <c r="Y113" i="5"/>
  <c r="R114" i="5"/>
  <c r="S114" i="5"/>
  <c r="T114" i="5"/>
  <c r="U114" i="5"/>
  <c r="V114" i="5"/>
  <c r="W114" i="5"/>
  <c r="X114" i="5"/>
  <c r="Y114" i="5"/>
  <c r="R115" i="5"/>
  <c r="S115" i="5"/>
  <c r="T115" i="5"/>
  <c r="D115" i="5" s="1"/>
  <c r="G115" i="5" s="1"/>
  <c r="U115" i="5"/>
  <c r="V115" i="5"/>
  <c r="W115" i="5"/>
  <c r="X115" i="5"/>
  <c r="Y115" i="5"/>
  <c r="R116" i="5"/>
  <c r="S116" i="5"/>
  <c r="T116" i="5"/>
  <c r="U116" i="5"/>
  <c r="V116" i="5"/>
  <c r="W116" i="5"/>
  <c r="X116" i="5"/>
  <c r="Y116" i="5"/>
  <c r="R117" i="5"/>
  <c r="S117" i="5"/>
  <c r="T117" i="5"/>
  <c r="U117" i="5"/>
  <c r="V117" i="5"/>
  <c r="W117" i="5"/>
  <c r="X117" i="5"/>
  <c r="Y117" i="5"/>
  <c r="R118" i="5"/>
  <c r="S118" i="5"/>
  <c r="T118" i="5"/>
  <c r="U118" i="5"/>
  <c r="V118" i="5"/>
  <c r="W118" i="5"/>
  <c r="X118" i="5"/>
  <c r="Y118" i="5"/>
  <c r="R119" i="5"/>
  <c r="S119" i="5"/>
  <c r="T119" i="5"/>
  <c r="U119" i="5"/>
  <c r="V119" i="5"/>
  <c r="W119" i="5"/>
  <c r="X119" i="5"/>
  <c r="Y119" i="5"/>
  <c r="R120" i="5"/>
  <c r="S120" i="5"/>
  <c r="T120" i="5"/>
  <c r="U120" i="5"/>
  <c r="V120" i="5"/>
  <c r="W120" i="5"/>
  <c r="X120" i="5"/>
  <c r="Y120" i="5"/>
  <c r="R121" i="5"/>
  <c r="S121" i="5"/>
  <c r="T121" i="5"/>
  <c r="U121" i="5"/>
  <c r="V121" i="5"/>
  <c r="W121" i="5"/>
  <c r="X121" i="5"/>
  <c r="Y121" i="5"/>
  <c r="R122" i="5"/>
  <c r="S122" i="5"/>
  <c r="T122" i="5"/>
  <c r="U122" i="5"/>
  <c r="V122" i="5"/>
  <c r="W122" i="5"/>
  <c r="X122" i="5"/>
  <c r="Y122" i="5"/>
  <c r="R123" i="5"/>
  <c r="S123" i="5"/>
  <c r="T123" i="5"/>
  <c r="U123" i="5"/>
  <c r="V123" i="5"/>
  <c r="W123" i="5"/>
  <c r="X123" i="5"/>
  <c r="Y123" i="5"/>
  <c r="R124" i="5"/>
  <c r="S124" i="5"/>
  <c r="T124" i="5"/>
  <c r="U124" i="5"/>
  <c r="V124" i="5"/>
  <c r="W124" i="5"/>
  <c r="X124" i="5"/>
  <c r="Y124" i="5"/>
  <c r="R125" i="5"/>
  <c r="S125" i="5"/>
  <c r="T125" i="5"/>
  <c r="U125" i="5"/>
  <c r="V125" i="5"/>
  <c r="W125" i="5"/>
  <c r="X125" i="5"/>
  <c r="Y125" i="5"/>
  <c r="R126" i="5"/>
  <c r="S126" i="5"/>
  <c r="T126" i="5"/>
  <c r="U126" i="5"/>
  <c r="V126" i="5"/>
  <c r="W126" i="5"/>
  <c r="X126" i="5"/>
  <c r="Y126" i="5"/>
  <c r="R127" i="5"/>
  <c r="S127" i="5"/>
  <c r="T127" i="5"/>
  <c r="U127" i="5"/>
  <c r="V127" i="5"/>
  <c r="W127" i="5"/>
  <c r="X127" i="5"/>
  <c r="Y127" i="5"/>
  <c r="R128" i="5"/>
  <c r="S128" i="5"/>
  <c r="T128" i="5"/>
  <c r="U128" i="5"/>
  <c r="V128" i="5"/>
  <c r="W128" i="5"/>
  <c r="X128" i="5"/>
  <c r="Y128" i="5"/>
  <c r="R129" i="5"/>
  <c r="S129" i="5"/>
  <c r="T129" i="5"/>
  <c r="U129" i="5"/>
  <c r="V129" i="5"/>
  <c r="W129" i="5"/>
  <c r="X129" i="5"/>
  <c r="Y129" i="5"/>
  <c r="R130" i="5"/>
  <c r="S130" i="5"/>
  <c r="T130" i="5"/>
  <c r="U130" i="5"/>
  <c r="V130" i="5"/>
  <c r="W130" i="5"/>
  <c r="X130" i="5"/>
  <c r="Y130" i="5"/>
  <c r="R131" i="5"/>
  <c r="S131" i="5"/>
  <c r="T131" i="5"/>
  <c r="U131" i="5"/>
  <c r="V131" i="5"/>
  <c r="W131" i="5"/>
  <c r="X131" i="5"/>
  <c r="Y131" i="5"/>
  <c r="R132" i="5"/>
  <c r="S132" i="5"/>
  <c r="T132" i="5"/>
  <c r="U132" i="5"/>
  <c r="V132" i="5"/>
  <c r="W132" i="5"/>
  <c r="X132" i="5"/>
  <c r="Y132" i="5"/>
  <c r="R133" i="5"/>
  <c r="S133" i="5"/>
  <c r="T133" i="5"/>
  <c r="U133" i="5"/>
  <c r="V133" i="5"/>
  <c r="W133" i="5"/>
  <c r="X133" i="5"/>
  <c r="Y133" i="5"/>
  <c r="R134" i="5"/>
  <c r="S134" i="5"/>
  <c r="T134" i="5"/>
  <c r="U134" i="5"/>
  <c r="V134" i="5"/>
  <c r="W134" i="5"/>
  <c r="X134" i="5"/>
  <c r="Y134" i="5"/>
  <c r="R135" i="5"/>
  <c r="S135" i="5"/>
  <c r="T135" i="5"/>
  <c r="U135" i="5"/>
  <c r="V135" i="5"/>
  <c r="W135" i="5"/>
  <c r="X135" i="5"/>
  <c r="Y135" i="5"/>
  <c r="R136" i="5"/>
  <c r="S136" i="5"/>
  <c r="T136" i="5"/>
  <c r="U136" i="5"/>
  <c r="V136" i="5"/>
  <c r="W136" i="5"/>
  <c r="X136" i="5"/>
  <c r="Y136" i="5"/>
  <c r="R137" i="5"/>
  <c r="S137" i="5"/>
  <c r="T137" i="5"/>
  <c r="U137" i="5"/>
  <c r="V137" i="5"/>
  <c r="W137" i="5"/>
  <c r="X137" i="5"/>
  <c r="Y137" i="5"/>
  <c r="R138" i="5"/>
  <c r="S138" i="5"/>
  <c r="T138" i="5"/>
  <c r="U138" i="5"/>
  <c r="V138" i="5"/>
  <c r="W138" i="5"/>
  <c r="X138" i="5"/>
  <c r="Y138" i="5"/>
  <c r="R139" i="5"/>
  <c r="S139" i="5"/>
  <c r="T139" i="5"/>
  <c r="U139" i="5"/>
  <c r="V139" i="5"/>
  <c r="W139" i="5"/>
  <c r="X139" i="5"/>
  <c r="Y139" i="5"/>
  <c r="R140" i="5"/>
  <c r="S140" i="5"/>
  <c r="T140" i="5"/>
  <c r="U140" i="5"/>
  <c r="V140" i="5"/>
  <c r="W140" i="5"/>
  <c r="X140" i="5"/>
  <c r="Y140" i="5"/>
  <c r="R141" i="5"/>
  <c r="S141" i="5"/>
  <c r="T141" i="5"/>
  <c r="U141" i="5"/>
  <c r="V141" i="5"/>
  <c r="W141" i="5"/>
  <c r="X141" i="5"/>
  <c r="Y141" i="5"/>
  <c r="R142" i="5"/>
  <c r="S142" i="5"/>
  <c r="T142" i="5"/>
  <c r="U142" i="5"/>
  <c r="V142" i="5"/>
  <c r="W142" i="5"/>
  <c r="X142" i="5"/>
  <c r="Y142" i="5"/>
  <c r="R143" i="5"/>
  <c r="S143" i="5"/>
  <c r="T143" i="5"/>
  <c r="U143" i="5"/>
  <c r="V143" i="5"/>
  <c r="W143" i="5"/>
  <c r="X143" i="5"/>
  <c r="Y143" i="5"/>
  <c r="R144" i="5"/>
  <c r="S144" i="5"/>
  <c r="T144" i="5"/>
  <c r="U144" i="5"/>
  <c r="V144" i="5"/>
  <c r="W144" i="5"/>
  <c r="X144" i="5"/>
  <c r="Y144" i="5"/>
  <c r="R145" i="5"/>
  <c r="S145" i="5"/>
  <c r="T145" i="5"/>
  <c r="U145" i="5"/>
  <c r="V145" i="5"/>
  <c r="W145" i="5"/>
  <c r="X145" i="5"/>
  <c r="Y145" i="5"/>
  <c r="R146" i="5"/>
  <c r="S146" i="5"/>
  <c r="T146" i="5"/>
  <c r="U146" i="5"/>
  <c r="V146" i="5"/>
  <c r="W146" i="5"/>
  <c r="X146" i="5"/>
  <c r="Y146" i="5"/>
  <c r="R147" i="5"/>
  <c r="S147" i="5"/>
  <c r="T147" i="5"/>
  <c r="U147" i="5"/>
  <c r="V147" i="5"/>
  <c r="W147" i="5"/>
  <c r="X147" i="5"/>
  <c r="Y147" i="5"/>
  <c r="R148" i="5"/>
  <c r="S148" i="5"/>
  <c r="T148" i="5"/>
  <c r="U148" i="5"/>
  <c r="V148" i="5"/>
  <c r="W148" i="5"/>
  <c r="X148" i="5"/>
  <c r="Y148" i="5"/>
  <c r="R149" i="5"/>
  <c r="S149" i="5"/>
  <c r="T149" i="5"/>
  <c r="U149" i="5"/>
  <c r="V149" i="5"/>
  <c r="W149" i="5"/>
  <c r="X149" i="5"/>
  <c r="Y149" i="5"/>
  <c r="R150" i="5"/>
  <c r="D150" i="5" s="1"/>
  <c r="G150" i="5" s="1"/>
  <c r="S150" i="5"/>
  <c r="T150" i="5"/>
  <c r="U150" i="5"/>
  <c r="V150" i="5"/>
  <c r="W150" i="5"/>
  <c r="X150" i="5"/>
  <c r="Y150" i="5"/>
  <c r="R151" i="5"/>
  <c r="S151" i="5"/>
  <c r="T151" i="5"/>
  <c r="U151" i="5"/>
  <c r="V151" i="5"/>
  <c r="W151" i="5"/>
  <c r="X151" i="5"/>
  <c r="Y151" i="5"/>
  <c r="R152" i="5"/>
  <c r="S152" i="5"/>
  <c r="T152" i="5"/>
  <c r="U152" i="5"/>
  <c r="V152" i="5"/>
  <c r="W152" i="5"/>
  <c r="X152" i="5"/>
  <c r="Y152" i="5"/>
  <c r="R153" i="5"/>
  <c r="S153" i="5"/>
  <c r="T153" i="5"/>
  <c r="U153" i="5"/>
  <c r="V153" i="5"/>
  <c r="W153" i="5"/>
  <c r="X153" i="5"/>
  <c r="Y153" i="5"/>
  <c r="R154" i="5"/>
  <c r="S154" i="5"/>
  <c r="T154" i="5"/>
  <c r="U154" i="5"/>
  <c r="V154" i="5"/>
  <c r="W154" i="5"/>
  <c r="X154" i="5"/>
  <c r="Y154" i="5"/>
  <c r="R155" i="5"/>
  <c r="S155" i="5"/>
  <c r="T155" i="5"/>
  <c r="U155" i="5"/>
  <c r="V155" i="5"/>
  <c r="W155" i="5"/>
  <c r="X155" i="5"/>
  <c r="Y155" i="5"/>
  <c r="R156" i="5"/>
  <c r="S156" i="5"/>
  <c r="T156" i="5"/>
  <c r="U156" i="5"/>
  <c r="V156" i="5"/>
  <c r="W156" i="5"/>
  <c r="X156" i="5"/>
  <c r="Y156" i="5"/>
  <c r="R157" i="5"/>
  <c r="S157" i="5"/>
  <c r="T157" i="5"/>
  <c r="U157" i="5"/>
  <c r="V157" i="5"/>
  <c r="W157" i="5"/>
  <c r="X157" i="5"/>
  <c r="Y157" i="5"/>
  <c r="R158" i="5"/>
  <c r="S158" i="5"/>
  <c r="T158" i="5"/>
  <c r="U158" i="5"/>
  <c r="V158" i="5"/>
  <c r="W158" i="5"/>
  <c r="X158" i="5"/>
  <c r="Y158" i="5"/>
  <c r="R159" i="5"/>
  <c r="S159" i="5"/>
  <c r="T159" i="5"/>
  <c r="U159" i="5"/>
  <c r="V159" i="5"/>
  <c r="W159" i="5"/>
  <c r="X159" i="5"/>
  <c r="Y159" i="5"/>
  <c r="R160" i="5"/>
  <c r="S160" i="5"/>
  <c r="T160" i="5"/>
  <c r="U160" i="5"/>
  <c r="V160" i="5"/>
  <c r="W160" i="5"/>
  <c r="X160" i="5"/>
  <c r="Y160" i="5"/>
  <c r="R161" i="5"/>
  <c r="S161" i="5"/>
  <c r="T161" i="5"/>
  <c r="U161" i="5"/>
  <c r="V161" i="5"/>
  <c r="W161" i="5"/>
  <c r="X161" i="5"/>
  <c r="Y161" i="5"/>
  <c r="R162" i="5"/>
  <c r="S162" i="5"/>
  <c r="T162" i="5"/>
  <c r="U162" i="5"/>
  <c r="V162" i="5"/>
  <c r="W162" i="5"/>
  <c r="X162" i="5"/>
  <c r="Y162" i="5"/>
  <c r="R163" i="5"/>
  <c r="S163" i="5"/>
  <c r="T163" i="5"/>
  <c r="U163" i="5"/>
  <c r="V163" i="5"/>
  <c r="W163" i="5"/>
  <c r="X163" i="5"/>
  <c r="Y163" i="5"/>
  <c r="R164" i="5"/>
  <c r="S164" i="5"/>
  <c r="T164" i="5"/>
  <c r="U164" i="5"/>
  <c r="V164" i="5"/>
  <c r="W164" i="5"/>
  <c r="X164" i="5"/>
  <c r="Y164" i="5"/>
  <c r="R165" i="5"/>
  <c r="S165" i="5"/>
  <c r="T165" i="5"/>
  <c r="U165" i="5"/>
  <c r="V165" i="5"/>
  <c r="W165" i="5"/>
  <c r="X165" i="5"/>
  <c r="Y165" i="5"/>
  <c r="R166" i="5"/>
  <c r="S166" i="5"/>
  <c r="T166" i="5"/>
  <c r="U166" i="5"/>
  <c r="V166" i="5"/>
  <c r="W166" i="5"/>
  <c r="X166" i="5"/>
  <c r="Y166" i="5"/>
  <c r="R167" i="5"/>
  <c r="S167" i="5"/>
  <c r="T167" i="5"/>
  <c r="U167" i="5"/>
  <c r="V167" i="5"/>
  <c r="W167" i="5"/>
  <c r="X167" i="5"/>
  <c r="Y167" i="5"/>
  <c r="R168" i="5"/>
  <c r="S168" i="5"/>
  <c r="T168" i="5"/>
  <c r="U168" i="5"/>
  <c r="V168" i="5"/>
  <c r="W168" i="5"/>
  <c r="X168" i="5"/>
  <c r="Y168" i="5"/>
  <c r="R169" i="5"/>
  <c r="S169" i="5"/>
  <c r="T169" i="5"/>
  <c r="U169" i="5"/>
  <c r="V169" i="5"/>
  <c r="W169" i="5"/>
  <c r="X169" i="5"/>
  <c r="Y169" i="5"/>
  <c r="R170" i="5"/>
  <c r="S170" i="5"/>
  <c r="T170" i="5"/>
  <c r="U170" i="5"/>
  <c r="V170" i="5"/>
  <c r="W170" i="5"/>
  <c r="X170" i="5"/>
  <c r="Y170" i="5"/>
  <c r="R171" i="5"/>
  <c r="S171" i="5"/>
  <c r="T171" i="5"/>
  <c r="U171" i="5"/>
  <c r="V171" i="5"/>
  <c r="W171" i="5"/>
  <c r="X171" i="5"/>
  <c r="Y171" i="5"/>
  <c r="R172" i="5"/>
  <c r="S172" i="5"/>
  <c r="T172" i="5"/>
  <c r="U172" i="5"/>
  <c r="V172" i="5"/>
  <c r="W172" i="5"/>
  <c r="X172" i="5"/>
  <c r="Y172" i="5"/>
  <c r="R173" i="5"/>
  <c r="S173" i="5"/>
  <c r="T173" i="5"/>
  <c r="U173" i="5"/>
  <c r="V173" i="5"/>
  <c r="W173" i="5"/>
  <c r="X173" i="5"/>
  <c r="Y173" i="5"/>
  <c r="R174" i="5"/>
  <c r="S174" i="5"/>
  <c r="T174" i="5"/>
  <c r="U174" i="5"/>
  <c r="V174" i="5"/>
  <c r="W174" i="5"/>
  <c r="X174" i="5"/>
  <c r="Y174" i="5"/>
  <c r="R175" i="5"/>
  <c r="S175" i="5"/>
  <c r="T175" i="5"/>
  <c r="U175" i="5"/>
  <c r="V175" i="5"/>
  <c r="W175" i="5"/>
  <c r="X175" i="5"/>
  <c r="Y175" i="5"/>
  <c r="R176" i="5"/>
  <c r="S176" i="5"/>
  <c r="T176" i="5"/>
  <c r="U176" i="5"/>
  <c r="V176" i="5"/>
  <c r="W176" i="5"/>
  <c r="X176" i="5"/>
  <c r="Y176" i="5"/>
  <c r="R177" i="5"/>
  <c r="S177" i="5"/>
  <c r="T177" i="5"/>
  <c r="U177" i="5"/>
  <c r="V177" i="5"/>
  <c r="W177" i="5"/>
  <c r="X177" i="5"/>
  <c r="Y177" i="5"/>
  <c r="R178" i="5"/>
  <c r="S178" i="5"/>
  <c r="T178" i="5"/>
  <c r="U178" i="5"/>
  <c r="V178" i="5"/>
  <c r="W178" i="5"/>
  <c r="X178" i="5"/>
  <c r="Y178" i="5"/>
  <c r="R179" i="5"/>
  <c r="S179" i="5"/>
  <c r="T179" i="5"/>
  <c r="U179" i="5"/>
  <c r="V179" i="5"/>
  <c r="W179" i="5"/>
  <c r="X179" i="5"/>
  <c r="Y179" i="5"/>
  <c r="R180" i="5"/>
  <c r="S180" i="5"/>
  <c r="T180" i="5"/>
  <c r="U180" i="5"/>
  <c r="V180" i="5"/>
  <c r="W180" i="5"/>
  <c r="X180" i="5"/>
  <c r="Y180" i="5"/>
  <c r="R181" i="5"/>
  <c r="S181" i="5"/>
  <c r="T181" i="5"/>
  <c r="U181" i="5"/>
  <c r="V181" i="5"/>
  <c r="W181" i="5"/>
  <c r="X181" i="5"/>
  <c r="Y181" i="5"/>
  <c r="R182" i="5"/>
  <c r="S182" i="5"/>
  <c r="T182" i="5"/>
  <c r="U182" i="5"/>
  <c r="V182" i="5"/>
  <c r="W182" i="5"/>
  <c r="X182" i="5"/>
  <c r="Y182" i="5"/>
  <c r="R183" i="5"/>
  <c r="S183" i="5"/>
  <c r="T183" i="5"/>
  <c r="U183" i="5"/>
  <c r="V183" i="5"/>
  <c r="W183" i="5"/>
  <c r="X183" i="5"/>
  <c r="Y183" i="5"/>
  <c r="R184" i="5"/>
  <c r="S184" i="5"/>
  <c r="T184" i="5"/>
  <c r="U184" i="5"/>
  <c r="V184" i="5"/>
  <c r="W184" i="5"/>
  <c r="X184" i="5"/>
  <c r="Y184" i="5"/>
  <c r="R185" i="5"/>
  <c r="S185" i="5"/>
  <c r="T185" i="5"/>
  <c r="U185" i="5"/>
  <c r="V185" i="5"/>
  <c r="W185" i="5"/>
  <c r="X185" i="5"/>
  <c r="Y185" i="5"/>
  <c r="R186" i="5"/>
  <c r="S186" i="5"/>
  <c r="T186" i="5"/>
  <c r="U186" i="5"/>
  <c r="V186" i="5"/>
  <c r="W186" i="5"/>
  <c r="X186" i="5"/>
  <c r="Y186" i="5"/>
  <c r="R187" i="5"/>
  <c r="S187" i="5"/>
  <c r="T187" i="5"/>
  <c r="U187" i="5"/>
  <c r="V187" i="5"/>
  <c r="W187" i="5"/>
  <c r="X187" i="5"/>
  <c r="Y187" i="5"/>
  <c r="R188" i="5"/>
  <c r="S188" i="5"/>
  <c r="T188" i="5"/>
  <c r="U188" i="5"/>
  <c r="V188" i="5"/>
  <c r="W188" i="5"/>
  <c r="X188" i="5"/>
  <c r="Y188" i="5"/>
  <c r="R189" i="5"/>
  <c r="S189" i="5"/>
  <c r="T189" i="5"/>
  <c r="U189" i="5"/>
  <c r="V189" i="5"/>
  <c r="W189" i="5"/>
  <c r="X189" i="5"/>
  <c r="Y189" i="5"/>
  <c r="R190" i="5"/>
  <c r="S190" i="5"/>
  <c r="T190" i="5"/>
  <c r="U190" i="5"/>
  <c r="V190" i="5"/>
  <c r="W190" i="5"/>
  <c r="X190" i="5"/>
  <c r="Y190" i="5"/>
  <c r="R191" i="5"/>
  <c r="S191" i="5"/>
  <c r="T191" i="5"/>
  <c r="U191" i="5"/>
  <c r="V191" i="5"/>
  <c r="W191" i="5"/>
  <c r="X191" i="5"/>
  <c r="Y191" i="5"/>
  <c r="R192" i="5"/>
  <c r="S192" i="5"/>
  <c r="T192" i="5"/>
  <c r="U192" i="5"/>
  <c r="V192" i="5"/>
  <c r="W192" i="5"/>
  <c r="X192" i="5"/>
  <c r="Y192" i="5"/>
  <c r="R193" i="5"/>
  <c r="S193" i="5"/>
  <c r="T193" i="5"/>
  <c r="U193" i="5"/>
  <c r="V193" i="5"/>
  <c r="W193" i="5"/>
  <c r="X193" i="5"/>
  <c r="Y193" i="5"/>
  <c r="R194" i="5"/>
  <c r="S194" i="5"/>
  <c r="T194" i="5"/>
  <c r="U194" i="5"/>
  <c r="V194" i="5"/>
  <c r="W194" i="5"/>
  <c r="X194" i="5"/>
  <c r="Y194" i="5"/>
  <c r="R195" i="5"/>
  <c r="S195" i="5"/>
  <c r="T195" i="5"/>
  <c r="U195" i="5"/>
  <c r="V195" i="5"/>
  <c r="W195" i="5"/>
  <c r="X195" i="5"/>
  <c r="Y195" i="5"/>
  <c r="R196" i="5"/>
  <c r="S196" i="5"/>
  <c r="T196" i="5"/>
  <c r="U196" i="5"/>
  <c r="V196" i="5"/>
  <c r="W196" i="5"/>
  <c r="X196" i="5"/>
  <c r="Y196" i="5"/>
  <c r="R197" i="5"/>
  <c r="S197" i="5"/>
  <c r="T197" i="5"/>
  <c r="U197" i="5"/>
  <c r="V197" i="5"/>
  <c r="W197" i="5"/>
  <c r="X197" i="5"/>
  <c r="Y197" i="5"/>
  <c r="R198" i="5"/>
  <c r="S198" i="5"/>
  <c r="T198" i="5"/>
  <c r="U198" i="5"/>
  <c r="V198" i="5"/>
  <c r="W198" i="5"/>
  <c r="X198" i="5"/>
  <c r="Y198" i="5"/>
  <c r="R199" i="5"/>
  <c r="S199" i="5"/>
  <c r="T199" i="5"/>
  <c r="U199" i="5"/>
  <c r="V199" i="5"/>
  <c r="W199" i="5"/>
  <c r="X199" i="5"/>
  <c r="Y199" i="5"/>
  <c r="R200" i="5"/>
  <c r="S200" i="5"/>
  <c r="T200" i="5"/>
  <c r="U200" i="5"/>
  <c r="V200" i="5"/>
  <c r="W200" i="5"/>
  <c r="X200" i="5"/>
  <c r="Y200" i="5"/>
  <c r="R201" i="5"/>
  <c r="S201" i="5"/>
  <c r="T201" i="5"/>
  <c r="U201" i="5"/>
  <c r="V201" i="5"/>
  <c r="W201" i="5"/>
  <c r="X201" i="5"/>
  <c r="Y201" i="5"/>
  <c r="R202" i="5"/>
  <c r="S202" i="5"/>
  <c r="T202" i="5"/>
  <c r="U202" i="5"/>
  <c r="V202" i="5"/>
  <c r="W202" i="5"/>
  <c r="X202" i="5"/>
  <c r="Y202" i="5"/>
  <c r="R203" i="5"/>
  <c r="S203" i="5"/>
  <c r="T203" i="5"/>
  <c r="U203" i="5"/>
  <c r="V203" i="5"/>
  <c r="W203" i="5"/>
  <c r="X203" i="5"/>
  <c r="Y203" i="5"/>
  <c r="R204" i="5"/>
  <c r="S204" i="5"/>
  <c r="T204" i="5"/>
  <c r="U204" i="5"/>
  <c r="V204" i="5"/>
  <c r="W204" i="5"/>
  <c r="X204" i="5"/>
  <c r="Y204" i="5"/>
  <c r="R205" i="5"/>
  <c r="S205" i="5"/>
  <c r="T205" i="5"/>
  <c r="U205" i="5"/>
  <c r="V205" i="5"/>
  <c r="W205" i="5"/>
  <c r="X205" i="5"/>
  <c r="Y205" i="5"/>
  <c r="R206" i="5"/>
  <c r="S206" i="5"/>
  <c r="T206" i="5"/>
  <c r="U206" i="5"/>
  <c r="V206" i="5"/>
  <c r="W206" i="5"/>
  <c r="X206" i="5"/>
  <c r="Y206" i="5"/>
  <c r="R207" i="5"/>
  <c r="S207" i="5"/>
  <c r="T207" i="5"/>
  <c r="U207" i="5"/>
  <c r="V207" i="5"/>
  <c r="W207" i="5"/>
  <c r="X207" i="5"/>
  <c r="Y207" i="5"/>
  <c r="R208" i="5"/>
  <c r="S208" i="5"/>
  <c r="T208" i="5"/>
  <c r="U208" i="5"/>
  <c r="V208" i="5"/>
  <c r="W208" i="5"/>
  <c r="X208" i="5"/>
  <c r="Y208" i="5"/>
  <c r="R209" i="5"/>
  <c r="S209" i="5"/>
  <c r="T209" i="5"/>
  <c r="U209" i="5"/>
  <c r="V209" i="5"/>
  <c r="W209" i="5"/>
  <c r="X209" i="5"/>
  <c r="Y209" i="5"/>
  <c r="R210" i="5"/>
  <c r="S210" i="5"/>
  <c r="T210" i="5"/>
  <c r="U210" i="5"/>
  <c r="V210" i="5"/>
  <c r="W210" i="5"/>
  <c r="X210" i="5"/>
  <c r="Y210" i="5"/>
  <c r="R211" i="5"/>
  <c r="S211" i="5"/>
  <c r="T211" i="5"/>
  <c r="U211" i="5"/>
  <c r="V211" i="5"/>
  <c r="W211" i="5"/>
  <c r="X211" i="5"/>
  <c r="Y211" i="5"/>
  <c r="R212" i="5"/>
  <c r="S212" i="5"/>
  <c r="T212" i="5"/>
  <c r="U212" i="5"/>
  <c r="V212" i="5"/>
  <c r="W212" i="5"/>
  <c r="X212" i="5"/>
  <c r="Y212" i="5"/>
  <c r="R213" i="5"/>
  <c r="S213" i="5"/>
  <c r="T213" i="5"/>
  <c r="U213" i="5"/>
  <c r="V213" i="5"/>
  <c r="W213" i="5"/>
  <c r="X213" i="5"/>
  <c r="Y213" i="5"/>
  <c r="R214" i="5"/>
  <c r="S214" i="5"/>
  <c r="T214" i="5"/>
  <c r="U214" i="5"/>
  <c r="V214" i="5"/>
  <c r="W214" i="5"/>
  <c r="X214" i="5"/>
  <c r="Y214" i="5"/>
  <c r="S10" i="5"/>
  <c r="T10" i="5"/>
  <c r="U10" i="5"/>
  <c r="V10" i="5"/>
  <c r="W10" i="5"/>
  <c r="X10" i="5"/>
  <c r="Y10" i="5"/>
  <c r="R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5" i="5"/>
  <c r="AA136" i="5"/>
  <c r="AA137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195" i="5"/>
  <c r="AA196" i="5"/>
  <c r="AA197" i="5"/>
  <c r="AA198" i="5"/>
  <c r="AA199" i="5"/>
  <c r="AA200" i="5"/>
  <c r="AA201" i="5"/>
  <c r="AA202" i="5"/>
  <c r="AA203" i="5"/>
  <c r="AA204" i="5"/>
  <c r="AA205" i="5"/>
  <c r="AA206" i="5"/>
  <c r="AA207" i="5"/>
  <c r="AA208" i="5"/>
  <c r="AA209" i="5"/>
  <c r="AA210" i="5"/>
  <c r="AA211" i="5"/>
  <c r="AA212" i="5"/>
  <c r="AA213" i="5"/>
  <c r="AA214" i="5"/>
  <c r="AA10" i="5"/>
  <c r="J115" i="5" l="1"/>
  <c r="J19" i="5"/>
  <c r="J150" i="5"/>
  <c r="D159" i="5"/>
  <c r="G159" i="5" s="1"/>
  <c r="D156" i="5"/>
  <c r="D153" i="5"/>
  <c r="D147" i="5"/>
  <c r="G147" i="5" s="1"/>
  <c r="D144" i="5"/>
  <c r="D141" i="5"/>
  <c r="G141" i="5" s="1"/>
  <c r="D138" i="5"/>
  <c r="G138" i="5" s="1"/>
  <c r="D135" i="5"/>
  <c r="G135" i="5" s="1"/>
  <c r="D132" i="5"/>
  <c r="D129" i="5"/>
  <c r="D126" i="5"/>
  <c r="G126" i="5" s="1"/>
  <c r="D123" i="5"/>
  <c r="G123" i="5" s="1"/>
  <c r="D120" i="5"/>
  <c r="D117" i="5"/>
  <c r="D114" i="5"/>
  <c r="G114" i="5" s="1"/>
  <c r="D111" i="5"/>
  <c r="G111" i="5" s="1"/>
  <c r="D108" i="5"/>
  <c r="D105" i="5"/>
  <c r="D103" i="5"/>
  <c r="G103" i="5" s="1"/>
  <c r="D102" i="5"/>
  <c r="G102" i="5" s="1"/>
  <c r="D99" i="5"/>
  <c r="G99" i="5" s="1"/>
  <c r="D96" i="5"/>
  <c r="D93" i="5"/>
  <c r="D90" i="5"/>
  <c r="G90" i="5" s="1"/>
  <c r="D87" i="5"/>
  <c r="G87" i="5" s="1"/>
  <c r="D84" i="5"/>
  <c r="G84" i="5" s="1"/>
  <c r="D81" i="5"/>
  <c r="D78" i="5"/>
  <c r="G78" i="5" s="1"/>
  <c r="D75" i="5"/>
  <c r="G75" i="5" s="1"/>
  <c r="D72" i="5"/>
  <c r="D69" i="5"/>
  <c r="D66" i="5"/>
  <c r="G66" i="5" s="1"/>
  <c r="D63" i="5"/>
  <c r="G63" i="5" s="1"/>
  <c r="D60" i="5"/>
  <c r="G60" i="5" s="1"/>
  <c r="D57" i="5"/>
  <c r="D54" i="5"/>
  <c r="G54" i="5" s="1"/>
  <c r="D51" i="5"/>
  <c r="G51" i="5" s="1"/>
  <c r="D48" i="5"/>
  <c r="D45" i="5"/>
  <c r="D42" i="5"/>
  <c r="G42" i="5" s="1"/>
  <c r="D39" i="5"/>
  <c r="G39" i="5" s="1"/>
  <c r="D36" i="5"/>
  <c r="G36" i="5" s="1"/>
  <c r="D33" i="5"/>
  <c r="D30" i="5"/>
  <c r="G30" i="5" s="1"/>
  <c r="D27" i="5"/>
  <c r="G27" i="5" s="1"/>
  <c r="D24" i="5"/>
  <c r="D21" i="5"/>
  <c r="G21" i="5" s="1"/>
  <c r="D18" i="5"/>
  <c r="G18" i="5" s="1"/>
  <c r="D15" i="5"/>
  <c r="G15" i="5" s="1"/>
  <c r="D12" i="5"/>
  <c r="G12" i="5" s="1"/>
  <c r="AC206" i="5"/>
  <c r="AE206" i="5" s="1"/>
  <c r="I206" i="5" s="1"/>
  <c r="D91" i="5"/>
  <c r="G91" i="5" s="1"/>
  <c r="D79" i="5"/>
  <c r="G79" i="5" s="1"/>
  <c r="D67" i="5"/>
  <c r="G67" i="5" s="1"/>
  <c r="D55" i="5"/>
  <c r="G55" i="5" s="1"/>
  <c r="D43" i="5"/>
  <c r="G43" i="5" s="1"/>
  <c r="D31" i="5"/>
  <c r="G31" i="5" s="1"/>
  <c r="AC214" i="5"/>
  <c r="AE214" i="5" s="1"/>
  <c r="I214" i="5" s="1"/>
  <c r="AC210" i="5"/>
  <c r="AE210" i="5" s="1"/>
  <c r="I210" i="5" s="1"/>
  <c r="AC202" i="5"/>
  <c r="AE202" i="5" s="1"/>
  <c r="I202" i="5" s="1"/>
  <c r="AC198" i="5"/>
  <c r="AE198" i="5" s="1"/>
  <c r="I198" i="5" s="1"/>
  <c r="AC194" i="5"/>
  <c r="AE194" i="5" s="1"/>
  <c r="I194" i="5" s="1"/>
  <c r="AC190" i="5"/>
  <c r="AE190" i="5" s="1"/>
  <c r="I190" i="5" s="1"/>
  <c r="AC186" i="5"/>
  <c r="AE186" i="5" s="1"/>
  <c r="I186" i="5" s="1"/>
  <c r="AC178" i="5"/>
  <c r="AE178" i="5" s="1"/>
  <c r="I178" i="5" s="1"/>
  <c r="AC174" i="5"/>
  <c r="AE174" i="5" s="1"/>
  <c r="I174" i="5" s="1"/>
  <c r="AC170" i="5"/>
  <c r="AE170" i="5" s="1"/>
  <c r="I170" i="5" s="1"/>
  <c r="AC166" i="5"/>
  <c r="AE166" i="5" s="1"/>
  <c r="I166" i="5" s="1"/>
  <c r="AC162" i="5"/>
  <c r="AE162" i="5" s="1"/>
  <c r="I162" i="5" s="1"/>
  <c r="AC154" i="5"/>
  <c r="AE154" i="5" s="1"/>
  <c r="I154" i="5" s="1"/>
  <c r="AC150" i="5"/>
  <c r="AE150" i="5" s="1"/>
  <c r="I150" i="5" s="1"/>
  <c r="AC146" i="5"/>
  <c r="AE146" i="5" s="1"/>
  <c r="I146" i="5" s="1"/>
  <c r="AE142" i="5"/>
  <c r="I142" i="5" s="1"/>
  <c r="D199" i="5"/>
  <c r="G199" i="5" s="1"/>
  <c r="D139" i="5"/>
  <c r="G139" i="5" s="1"/>
  <c r="D127" i="5"/>
  <c r="G127" i="5" s="1"/>
  <c r="AC10" i="5"/>
  <c r="AE10" i="5" s="1"/>
  <c r="I10" i="5" s="1"/>
  <c r="AC211" i="5"/>
  <c r="AE211" i="5" s="1"/>
  <c r="I211" i="5" s="1"/>
  <c r="AC207" i="5"/>
  <c r="AE207" i="5" s="1"/>
  <c r="I207" i="5" s="1"/>
  <c r="AC203" i="5"/>
  <c r="AE203" i="5" s="1"/>
  <c r="I203" i="5" s="1"/>
  <c r="AC199" i="5"/>
  <c r="AE199" i="5" s="1"/>
  <c r="I199" i="5" s="1"/>
  <c r="AC195" i="5"/>
  <c r="AE195" i="5" s="1"/>
  <c r="I195" i="5" s="1"/>
  <c r="AC187" i="5"/>
  <c r="AE187" i="5" s="1"/>
  <c r="I187" i="5" s="1"/>
  <c r="AC183" i="5"/>
  <c r="AE183" i="5" s="1"/>
  <c r="I183" i="5" s="1"/>
  <c r="AC179" i="5"/>
  <c r="AE179" i="5" s="1"/>
  <c r="I179" i="5" s="1"/>
  <c r="AC175" i="5"/>
  <c r="AE175" i="5" s="1"/>
  <c r="I175" i="5" s="1"/>
  <c r="AC171" i="5"/>
  <c r="AE171" i="5" s="1"/>
  <c r="I171" i="5" s="1"/>
  <c r="AC163" i="5"/>
  <c r="AE163" i="5" s="1"/>
  <c r="I163" i="5" s="1"/>
  <c r="AC159" i="5"/>
  <c r="AE159" i="5" s="1"/>
  <c r="I159" i="5" s="1"/>
  <c r="AC155" i="5"/>
  <c r="AE155" i="5" s="1"/>
  <c r="I155" i="5" s="1"/>
  <c r="AC151" i="5"/>
  <c r="AE151" i="5" s="1"/>
  <c r="I151" i="5" s="1"/>
  <c r="AC147" i="5"/>
  <c r="AE147" i="5" s="1"/>
  <c r="I147" i="5" s="1"/>
  <c r="AC119" i="5"/>
  <c r="AE119" i="5" s="1"/>
  <c r="I119" i="5" s="1"/>
  <c r="AC95" i="5"/>
  <c r="AE95" i="5" s="1"/>
  <c r="I95" i="5" s="1"/>
  <c r="AC212" i="5"/>
  <c r="AE212" i="5" s="1"/>
  <c r="I212" i="5" s="1"/>
  <c r="AC208" i="5"/>
  <c r="AE208" i="5" s="1"/>
  <c r="I208" i="5" s="1"/>
  <c r="AC204" i="5"/>
  <c r="AE204" i="5" s="1"/>
  <c r="I204" i="5" s="1"/>
  <c r="AC200" i="5"/>
  <c r="AE200" i="5" s="1"/>
  <c r="I200" i="5" s="1"/>
  <c r="AC196" i="5"/>
  <c r="AE196" i="5" s="1"/>
  <c r="I196" i="5" s="1"/>
  <c r="AC192" i="5"/>
  <c r="AE192" i="5" s="1"/>
  <c r="I192" i="5" s="1"/>
  <c r="AC188" i="5"/>
  <c r="AE188" i="5" s="1"/>
  <c r="I188" i="5" s="1"/>
  <c r="AC184" i="5"/>
  <c r="AE184" i="5" s="1"/>
  <c r="I184" i="5" s="1"/>
  <c r="AC180" i="5"/>
  <c r="AE180" i="5" s="1"/>
  <c r="I180" i="5" s="1"/>
  <c r="AC176" i="5"/>
  <c r="AE176" i="5" s="1"/>
  <c r="I176" i="5" s="1"/>
  <c r="AC172" i="5"/>
  <c r="AE172" i="5" s="1"/>
  <c r="I172" i="5" s="1"/>
  <c r="AC168" i="5"/>
  <c r="AE168" i="5" s="1"/>
  <c r="I168" i="5" s="1"/>
  <c r="AC164" i="5"/>
  <c r="AE164" i="5" s="1"/>
  <c r="I164" i="5" s="1"/>
  <c r="AC160" i="5"/>
  <c r="AE160" i="5" s="1"/>
  <c r="I160" i="5" s="1"/>
  <c r="AC156" i="5"/>
  <c r="AE156" i="5" s="1"/>
  <c r="I156" i="5" s="1"/>
  <c r="AC152" i="5"/>
  <c r="AE152" i="5" s="1"/>
  <c r="I152" i="5" s="1"/>
  <c r="AC148" i="5"/>
  <c r="AE148" i="5" s="1"/>
  <c r="I148" i="5" s="1"/>
  <c r="AC144" i="5"/>
  <c r="AE144" i="5" s="1"/>
  <c r="I144" i="5" s="1"/>
  <c r="AC140" i="5"/>
  <c r="AE140" i="5" s="1"/>
  <c r="I140" i="5" s="1"/>
  <c r="AC136" i="5"/>
  <c r="AE136" i="5" s="1"/>
  <c r="I136" i="5" s="1"/>
  <c r="D206" i="5"/>
  <c r="G206" i="5" s="1"/>
  <c r="D203" i="5"/>
  <c r="G203" i="5" s="1"/>
  <c r="D200" i="5"/>
  <c r="G200" i="5" s="1"/>
  <c r="D197" i="5"/>
  <c r="D194" i="5"/>
  <c r="G194" i="5" s="1"/>
  <c r="D191" i="5"/>
  <c r="G191" i="5" s="1"/>
  <c r="D188" i="5"/>
  <c r="G188" i="5" s="1"/>
  <c r="D185" i="5"/>
  <c r="D182" i="5"/>
  <c r="G182" i="5" s="1"/>
  <c r="D179" i="5"/>
  <c r="G179" i="5" s="1"/>
  <c r="D176" i="5"/>
  <c r="D173" i="5"/>
  <c r="D170" i="5"/>
  <c r="G170" i="5" s="1"/>
  <c r="D167" i="5"/>
  <c r="G167" i="5" s="1"/>
  <c r="D164" i="5"/>
  <c r="G164" i="5" s="1"/>
  <c r="D161" i="5"/>
  <c r="D158" i="5"/>
  <c r="G158" i="5" s="1"/>
  <c r="D155" i="5"/>
  <c r="G155" i="5" s="1"/>
  <c r="D152" i="5"/>
  <c r="G152" i="5" s="1"/>
  <c r="D149" i="5"/>
  <c r="D146" i="5"/>
  <c r="G146" i="5" s="1"/>
  <c r="D143" i="5"/>
  <c r="G143" i="5" s="1"/>
  <c r="D140" i="5"/>
  <c r="G140" i="5" s="1"/>
  <c r="D137" i="5"/>
  <c r="D134" i="5"/>
  <c r="G134" i="5" s="1"/>
  <c r="D131" i="5"/>
  <c r="G131" i="5" s="1"/>
  <c r="D128" i="5"/>
  <c r="G128" i="5" s="1"/>
  <c r="D125" i="5"/>
  <c r="D122" i="5"/>
  <c r="G122" i="5" s="1"/>
  <c r="D119" i="5"/>
  <c r="G119" i="5" s="1"/>
  <c r="D116" i="5"/>
  <c r="D113" i="5"/>
  <c r="D110" i="5"/>
  <c r="G110" i="5" s="1"/>
  <c r="D107" i="5"/>
  <c r="G107" i="5" s="1"/>
  <c r="D104" i="5"/>
  <c r="D101" i="5"/>
  <c r="D98" i="5"/>
  <c r="G98" i="5" s="1"/>
  <c r="D95" i="5"/>
  <c r="G95" i="5" s="1"/>
  <c r="D92" i="5"/>
  <c r="G92" i="5" s="1"/>
  <c r="D89" i="5"/>
  <c r="D86" i="5"/>
  <c r="G86" i="5" s="1"/>
  <c r="D83" i="5"/>
  <c r="G83" i="5" s="1"/>
  <c r="D80" i="5"/>
  <c r="G80" i="5" s="1"/>
  <c r="D77" i="5"/>
  <c r="D74" i="5"/>
  <c r="G74" i="5" s="1"/>
  <c r="D71" i="5"/>
  <c r="G71" i="5" s="1"/>
  <c r="D68" i="5"/>
  <c r="G68" i="5" s="1"/>
  <c r="D65" i="5"/>
  <c r="D62" i="5"/>
  <c r="G62" i="5" s="1"/>
  <c r="D59" i="5"/>
  <c r="G59" i="5" s="1"/>
  <c r="D56" i="5"/>
  <c r="G56" i="5" s="1"/>
  <c r="D53" i="5"/>
  <c r="D50" i="5"/>
  <c r="G50" i="5" s="1"/>
  <c r="D47" i="5"/>
  <c r="G47" i="5" s="1"/>
  <c r="D44" i="5"/>
  <c r="G44" i="5" s="1"/>
  <c r="D41" i="5"/>
  <c r="D38" i="5"/>
  <c r="G38" i="5" s="1"/>
  <c r="D35" i="5"/>
  <c r="G35" i="5" s="1"/>
  <c r="D32" i="5"/>
  <c r="G32" i="5" s="1"/>
  <c r="D29" i="5"/>
  <c r="D26" i="5"/>
  <c r="G26" i="5" s="1"/>
  <c r="D23" i="5"/>
  <c r="G23" i="5" s="1"/>
  <c r="D20" i="5"/>
  <c r="G20" i="5" s="1"/>
  <c r="D17" i="5"/>
  <c r="G17" i="5" s="1"/>
  <c r="D14" i="5"/>
  <c r="G14" i="5" s="1"/>
  <c r="D11" i="5"/>
  <c r="G11" i="5" s="1"/>
  <c r="D212" i="5"/>
  <c r="G212" i="5" s="1"/>
  <c r="D209" i="5"/>
  <c r="AC201" i="5"/>
  <c r="AC191" i="5"/>
  <c r="AE191" i="5" s="1"/>
  <c r="I191" i="5" s="1"/>
  <c r="AC182" i="5"/>
  <c r="AC177" i="5"/>
  <c r="AE177" i="5" s="1"/>
  <c r="I177" i="5" s="1"/>
  <c r="AC167" i="5"/>
  <c r="AE167" i="5" s="1"/>
  <c r="I167" i="5" s="1"/>
  <c r="AC158" i="5"/>
  <c r="AC153" i="5"/>
  <c r="AC139" i="5"/>
  <c r="AE139" i="5" s="1"/>
  <c r="I139" i="5" s="1"/>
  <c r="AC135" i="5"/>
  <c r="AE135" i="5" s="1"/>
  <c r="I135" i="5" s="1"/>
  <c r="AC131" i="5"/>
  <c r="AE131" i="5" s="1"/>
  <c r="I131" i="5" s="1"/>
  <c r="AC127" i="5"/>
  <c r="AE127" i="5" s="1"/>
  <c r="I127" i="5" s="1"/>
  <c r="AC123" i="5"/>
  <c r="AE123" i="5" s="1"/>
  <c r="I123" i="5" s="1"/>
  <c r="AC115" i="5"/>
  <c r="AE115" i="5" s="1"/>
  <c r="I115" i="5" s="1"/>
  <c r="AC111" i="5"/>
  <c r="AE111" i="5" s="1"/>
  <c r="I111" i="5" s="1"/>
  <c r="AC107" i="5"/>
  <c r="AE107" i="5" s="1"/>
  <c r="I107" i="5" s="1"/>
  <c r="AC103" i="5"/>
  <c r="AE103" i="5" s="1"/>
  <c r="I103" i="5" s="1"/>
  <c r="AC99" i="5"/>
  <c r="AE99" i="5" s="1"/>
  <c r="I99" i="5" s="1"/>
  <c r="AC91" i="5"/>
  <c r="AE91" i="5" s="1"/>
  <c r="I91" i="5" s="1"/>
  <c r="AC87" i="5"/>
  <c r="AE87" i="5" s="1"/>
  <c r="I87" i="5" s="1"/>
  <c r="AC83" i="5"/>
  <c r="AE83" i="5" s="1"/>
  <c r="I83" i="5" s="1"/>
  <c r="AC79" i="5"/>
  <c r="AE79" i="5" s="1"/>
  <c r="I79" i="5" s="1"/>
  <c r="AC75" i="5"/>
  <c r="AC67" i="5"/>
  <c r="AE67" i="5" s="1"/>
  <c r="I67" i="5" s="1"/>
  <c r="AC63" i="5"/>
  <c r="AE63" i="5" s="1"/>
  <c r="I63" i="5" s="1"/>
  <c r="AC59" i="5"/>
  <c r="AE59" i="5" s="1"/>
  <c r="I59" i="5" s="1"/>
  <c r="AC55" i="5"/>
  <c r="AE55" i="5" s="1"/>
  <c r="I55" i="5" s="1"/>
  <c r="AC43" i="5"/>
  <c r="AE43" i="5" s="1"/>
  <c r="I43" i="5" s="1"/>
  <c r="AC39" i="5"/>
  <c r="AE39" i="5" s="1"/>
  <c r="I39" i="5" s="1"/>
  <c r="AC35" i="5"/>
  <c r="AE35" i="5" s="1"/>
  <c r="I35" i="5" s="1"/>
  <c r="AC31" i="5"/>
  <c r="AE31" i="5" s="1"/>
  <c r="I31" i="5" s="1"/>
  <c r="AC19" i="5"/>
  <c r="AE19" i="5" s="1"/>
  <c r="I19" i="5" s="1"/>
  <c r="AC15" i="5"/>
  <c r="AE15" i="5" s="1"/>
  <c r="I15" i="5" s="1"/>
  <c r="AC11" i="5"/>
  <c r="AE11" i="5" s="1"/>
  <c r="I11" i="5" s="1"/>
  <c r="AC132" i="5"/>
  <c r="AE132" i="5" s="1"/>
  <c r="I132" i="5" s="1"/>
  <c r="AC128" i="5"/>
  <c r="AE128" i="5" s="1"/>
  <c r="I128" i="5" s="1"/>
  <c r="AC124" i="5"/>
  <c r="AE124" i="5" s="1"/>
  <c r="I124" i="5" s="1"/>
  <c r="AC120" i="5"/>
  <c r="AE120" i="5" s="1"/>
  <c r="I120" i="5" s="1"/>
  <c r="AC116" i="5"/>
  <c r="AE116" i="5" s="1"/>
  <c r="I116" i="5" s="1"/>
  <c r="AC112" i="5"/>
  <c r="AE112" i="5" s="1"/>
  <c r="I112" i="5" s="1"/>
  <c r="AC108" i="5"/>
  <c r="AE108" i="5" s="1"/>
  <c r="I108" i="5" s="1"/>
  <c r="AC104" i="5"/>
  <c r="AE104" i="5" s="1"/>
  <c r="I104" i="5" s="1"/>
  <c r="AC100" i="5"/>
  <c r="AE100" i="5" s="1"/>
  <c r="I100" i="5" s="1"/>
  <c r="AC96" i="5"/>
  <c r="AE96" i="5" s="1"/>
  <c r="I96" i="5" s="1"/>
  <c r="AC92" i="5"/>
  <c r="AE92" i="5" s="1"/>
  <c r="I92" i="5" s="1"/>
  <c r="AC88" i="5"/>
  <c r="AE88" i="5" s="1"/>
  <c r="I88" i="5" s="1"/>
  <c r="AC84" i="5"/>
  <c r="AE84" i="5" s="1"/>
  <c r="I84" i="5" s="1"/>
  <c r="AC80" i="5"/>
  <c r="AE80" i="5" s="1"/>
  <c r="I80" i="5" s="1"/>
  <c r="AC76" i="5"/>
  <c r="AE76" i="5" s="1"/>
  <c r="I76" i="5" s="1"/>
  <c r="AC72" i="5"/>
  <c r="AE72" i="5" s="1"/>
  <c r="I72" i="5" s="1"/>
  <c r="AC68" i="5"/>
  <c r="AE68" i="5" s="1"/>
  <c r="I68" i="5" s="1"/>
  <c r="AC64" i="5"/>
  <c r="AE64" i="5" s="1"/>
  <c r="I64" i="5" s="1"/>
  <c r="AC60" i="5"/>
  <c r="AE60" i="5" s="1"/>
  <c r="I60" i="5" s="1"/>
  <c r="AC57" i="5"/>
  <c r="AC56" i="5"/>
  <c r="AE56" i="5" s="1"/>
  <c r="I56" i="5" s="1"/>
  <c r="AC52" i="5"/>
  <c r="AE52" i="5" s="1"/>
  <c r="I52" i="5" s="1"/>
  <c r="AC48" i="5"/>
  <c r="AE48" i="5" s="1"/>
  <c r="I48" i="5" s="1"/>
  <c r="AC44" i="5"/>
  <c r="AE44" i="5" s="1"/>
  <c r="I44" i="5" s="1"/>
  <c r="AC40" i="5"/>
  <c r="AE40" i="5" s="1"/>
  <c r="I40" i="5" s="1"/>
  <c r="AC36" i="5"/>
  <c r="AE36" i="5" s="1"/>
  <c r="I36" i="5" s="1"/>
  <c r="AC33" i="5"/>
  <c r="AE33" i="5" s="1"/>
  <c r="I33" i="5" s="1"/>
  <c r="AC32" i="5"/>
  <c r="AE32" i="5" s="1"/>
  <c r="I32" i="5" s="1"/>
  <c r="AC28" i="5"/>
  <c r="AE28" i="5" s="1"/>
  <c r="I28" i="5" s="1"/>
  <c r="AC24" i="5"/>
  <c r="AE24" i="5" s="1"/>
  <c r="I24" i="5" s="1"/>
  <c r="AC20" i="5"/>
  <c r="AE20" i="5" s="1"/>
  <c r="I20" i="5" s="1"/>
  <c r="AC16" i="5"/>
  <c r="AE16" i="5" s="1"/>
  <c r="I16" i="5" s="1"/>
  <c r="AC14" i="5"/>
  <c r="AC12" i="5"/>
  <c r="AE12" i="5" s="1"/>
  <c r="I12" i="5" s="1"/>
  <c r="AC13" i="5"/>
  <c r="AC143" i="5"/>
  <c r="AE143" i="5" s="1"/>
  <c r="I143" i="5" s="1"/>
  <c r="AC133" i="5"/>
  <c r="AC109" i="5"/>
  <c r="AE109" i="5" s="1"/>
  <c r="I109" i="5" s="1"/>
  <c r="AC85" i="5"/>
  <c r="AC66" i="5"/>
  <c r="AE66" i="5" s="1"/>
  <c r="I66" i="5" s="1"/>
  <c r="AC61" i="5"/>
  <c r="AC51" i="5"/>
  <c r="AE51" i="5" s="1"/>
  <c r="I51" i="5" s="1"/>
  <c r="AC42" i="5"/>
  <c r="AE42" i="5" s="1"/>
  <c r="I42" i="5" s="1"/>
  <c r="AC37" i="5"/>
  <c r="AC27" i="5"/>
  <c r="AE27" i="5" s="1"/>
  <c r="I27" i="5" s="1"/>
  <c r="AC18" i="5"/>
  <c r="AE18" i="5" s="1"/>
  <c r="I18" i="5" s="1"/>
  <c r="AC145" i="5"/>
  <c r="AC141" i="5"/>
  <c r="AC137" i="5"/>
  <c r="AC125" i="5"/>
  <c r="AC121" i="5"/>
  <c r="AC117" i="5"/>
  <c r="AC113" i="5"/>
  <c r="AE113" i="5" s="1"/>
  <c r="I113" i="5" s="1"/>
  <c r="AC101" i="5"/>
  <c r="AE101" i="5" s="1"/>
  <c r="I101" i="5" s="1"/>
  <c r="AC97" i="5"/>
  <c r="AE97" i="5" s="1"/>
  <c r="I97" i="5" s="1"/>
  <c r="AC93" i="5"/>
  <c r="AC89" i="5"/>
  <c r="AC77" i="5"/>
  <c r="AE77" i="5" s="1"/>
  <c r="I77" i="5" s="1"/>
  <c r="AC73" i="5"/>
  <c r="AC69" i="5"/>
  <c r="AC65" i="5"/>
  <c r="AC53" i="5"/>
  <c r="AC49" i="5"/>
  <c r="AC45" i="5"/>
  <c r="AC41" i="5"/>
  <c r="AC29" i="5"/>
  <c r="AC25" i="5"/>
  <c r="AC21" i="5"/>
  <c r="AE81" i="5"/>
  <c r="I81" i="5" s="1"/>
  <c r="AE57" i="5"/>
  <c r="I57" i="5" s="1"/>
  <c r="AC114" i="5"/>
  <c r="AC90" i="5"/>
  <c r="AE90" i="5" s="1"/>
  <c r="I90" i="5" s="1"/>
  <c r="AC138" i="5"/>
  <c r="AC130" i="5"/>
  <c r="AE130" i="5" s="1"/>
  <c r="I130" i="5" s="1"/>
  <c r="AC126" i="5"/>
  <c r="AE126" i="5" s="1"/>
  <c r="I126" i="5" s="1"/>
  <c r="AC122" i="5"/>
  <c r="AE122" i="5" s="1"/>
  <c r="I122" i="5" s="1"/>
  <c r="AC118" i="5"/>
  <c r="AE118" i="5" s="1"/>
  <c r="I118" i="5" s="1"/>
  <c r="AC106" i="5"/>
  <c r="AE106" i="5" s="1"/>
  <c r="I106" i="5" s="1"/>
  <c r="AC102" i="5"/>
  <c r="AE102" i="5" s="1"/>
  <c r="I102" i="5" s="1"/>
  <c r="AC98" i="5"/>
  <c r="AE98" i="5" s="1"/>
  <c r="I98" i="5" s="1"/>
  <c r="AC94" i="5"/>
  <c r="AE94" i="5" s="1"/>
  <c r="I94" i="5" s="1"/>
  <c r="AC82" i="5"/>
  <c r="AE82" i="5" s="1"/>
  <c r="I82" i="5" s="1"/>
  <c r="AC78" i="5"/>
  <c r="AE78" i="5" s="1"/>
  <c r="I78" i="5" s="1"/>
  <c r="AE74" i="5"/>
  <c r="I74" i="5" s="1"/>
  <c r="AC70" i="5"/>
  <c r="AE70" i="5" s="1"/>
  <c r="I70" i="5" s="1"/>
  <c r="AE58" i="5"/>
  <c r="I58" i="5" s="1"/>
  <c r="AE54" i="5"/>
  <c r="I54" i="5" s="1"/>
  <c r="AE50" i="5"/>
  <c r="I50" i="5" s="1"/>
  <c r="AC46" i="5"/>
  <c r="AE46" i="5" s="1"/>
  <c r="I46" i="5" s="1"/>
  <c r="AC34" i="5"/>
  <c r="AE34" i="5" s="1"/>
  <c r="I34" i="5" s="1"/>
  <c r="AC30" i="5"/>
  <c r="AE30" i="5" s="1"/>
  <c r="I30" i="5" s="1"/>
  <c r="AC26" i="5"/>
  <c r="AE26" i="5" s="1"/>
  <c r="I26" i="5" s="1"/>
  <c r="AC22" i="5"/>
  <c r="AE22" i="5" s="1"/>
  <c r="I22" i="5" s="1"/>
  <c r="D211" i="5"/>
  <c r="G211" i="5" s="1"/>
  <c r="D210" i="5"/>
  <c r="G210" i="5" s="1"/>
  <c r="AE47" i="5"/>
  <c r="I47" i="5" s="1"/>
  <c r="D198" i="5"/>
  <c r="G198" i="5" s="1"/>
  <c r="D192" i="5"/>
  <c r="D189" i="5"/>
  <c r="D186" i="5"/>
  <c r="D183" i="5"/>
  <c r="G183" i="5" s="1"/>
  <c r="D180" i="5"/>
  <c r="D177" i="5"/>
  <c r="D174" i="5"/>
  <c r="G174" i="5" s="1"/>
  <c r="D171" i="5"/>
  <c r="D168" i="5"/>
  <c r="D165" i="5"/>
  <c r="D162" i="5"/>
  <c r="G162" i="5" s="1"/>
  <c r="F84" i="5"/>
  <c r="H84" i="5" s="1"/>
  <c r="K84" i="5" s="1"/>
  <c r="F60" i="5"/>
  <c r="H60" i="5" s="1"/>
  <c r="K60" i="5" s="1"/>
  <c r="AE133" i="5"/>
  <c r="I133" i="5" s="1"/>
  <c r="D187" i="5"/>
  <c r="D175" i="5"/>
  <c r="D163" i="5"/>
  <c r="G163" i="5" s="1"/>
  <c r="D151" i="5"/>
  <c r="AE205" i="5"/>
  <c r="I205" i="5" s="1"/>
  <c r="AE73" i="5"/>
  <c r="I73" i="5" s="1"/>
  <c r="AE69" i="5"/>
  <c r="I69" i="5" s="1"/>
  <c r="AE53" i="5"/>
  <c r="I53" i="5" s="1"/>
  <c r="AE49" i="5"/>
  <c r="I49" i="5" s="1"/>
  <c r="AE45" i="5"/>
  <c r="I45" i="5" s="1"/>
  <c r="AE29" i="5"/>
  <c r="I29" i="5" s="1"/>
  <c r="AE25" i="5"/>
  <c r="I25" i="5" s="1"/>
  <c r="AE21" i="5"/>
  <c r="I21" i="5" s="1"/>
  <c r="AE71" i="5"/>
  <c r="I71" i="5" s="1"/>
  <c r="AE114" i="5"/>
  <c r="I114" i="5" s="1"/>
  <c r="AE138" i="5"/>
  <c r="I138" i="5" s="1"/>
  <c r="AE23" i="5"/>
  <c r="I23" i="5" s="1"/>
  <c r="AE75" i="5"/>
  <c r="I75" i="5" s="1"/>
  <c r="D207" i="5"/>
  <c r="G207" i="5" s="1"/>
  <c r="F191" i="5"/>
  <c r="H191" i="5" s="1"/>
  <c r="K191" i="5" s="1"/>
  <c r="F143" i="5"/>
  <c r="H143" i="5" s="1"/>
  <c r="K143" i="5" s="1"/>
  <c r="F95" i="5"/>
  <c r="H95" i="5" s="1"/>
  <c r="K95" i="5" s="1"/>
  <c r="F127" i="5"/>
  <c r="H127" i="5" s="1"/>
  <c r="K127" i="5" s="1"/>
  <c r="F103" i="5"/>
  <c r="H103" i="5" s="1"/>
  <c r="K103" i="5" s="1"/>
  <c r="F19" i="5"/>
  <c r="H19" i="5" s="1"/>
  <c r="K19" i="5" s="1"/>
  <c r="F138" i="5"/>
  <c r="H138" i="5" s="1"/>
  <c r="K138" i="5" s="1"/>
  <c r="F90" i="5"/>
  <c r="H90" i="5" s="1"/>
  <c r="K90" i="5" s="1"/>
  <c r="F66" i="5"/>
  <c r="H66" i="5" s="1"/>
  <c r="K66" i="5" s="1"/>
  <c r="F30" i="5"/>
  <c r="H30" i="5" s="1"/>
  <c r="K30" i="5" s="1"/>
  <c r="F17" i="5"/>
  <c r="H17" i="5" s="1"/>
  <c r="K17" i="5" s="1"/>
  <c r="F167" i="5"/>
  <c r="H167" i="5" s="1"/>
  <c r="K167" i="5" s="1"/>
  <c r="D204" i="5"/>
  <c r="D195" i="5"/>
  <c r="D10" i="5"/>
  <c r="G10" i="5" s="1"/>
  <c r="F210" i="5"/>
  <c r="H210" i="5" s="1"/>
  <c r="K210" i="5" s="1"/>
  <c r="F174" i="5"/>
  <c r="H174" i="5" s="1"/>
  <c r="K174" i="5" s="1"/>
  <c r="F126" i="5"/>
  <c r="H126" i="5" s="1"/>
  <c r="K126" i="5" s="1"/>
  <c r="F78" i="5"/>
  <c r="H78" i="5" s="1"/>
  <c r="K78" i="5" s="1"/>
  <c r="F42" i="5"/>
  <c r="H42" i="5" s="1"/>
  <c r="K42" i="5" s="1"/>
  <c r="D208" i="5"/>
  <c r="G208" i="5" s="1"/>
  <c r="D196" i="5"/>
  <c r="G196" i="5" s="1"/>
  <c r="D193" i="5"/>
  <c r="G193" i="5" s="1"/>
  <c r="D190" i="5"/>
  <c r="D184" i="5"/>
  <c r="D181" i="5"/>
  <c r="D178" i="5"/>
  <c r="D172" i="5"/>
  <c r="D169" i="5"/>
  <c r="D166" i="5"/>
  <c r="D160" i="5"/>
  <c r="D157" i="5"/>
  <c r="G157" i="5" s="1"/>
  <c r="D154" i="5"/>
  <c r="D148" i="5"/>
  <c r="D145" i="5"/>
  <c r="G145" i="5" s="1"/>
  <c r="D142" i="5"/>
  <c r="D136" i="5"/>
  <c r="G136" i="5" s="1"/>
  <c r="D133" i="5"/>
  <c r="G133" i="5" s="1"/>
  <c r="D130" i="5"/>
  <c r="D124" i="5"/>
  <c r="D121" i="5"/>
  <c r="G121" i="5" s="1"/>
  <c r="D118" i="5"/>
  <c r="D112" i="5"/>
  <c r="D109" i="5"/>
  <c r="D106" i="5"/>
  <c r="D100" i="5"/>
  <c r="D97" i="5"/>
  <c r="G97" i="5" s="1"/>
  <c r="D94" i="5"/>
  <c r="D88" i="5"/>
  <c r="D85" i="5"/>
  <c r="D82" i="5"/>
  <c r="D76" i="5"/>
  <c r="G76" i="5" s="1"/>
  <c r="D73" i="5"/>
  <c r="G73" i="5" s="1"/>
  <c r="D70" i="5"/>
  <c r="D64" i="5"/>
  <c r="G64" i="5" s="1"/>
  <c r="D61" i="5"/>
  <c r="G61" i="5" s="1"/>
  <c r="D58" i="5"/>
  <c r="D52" i="5"/>
  <c r="D49" i="5"/>
  <c r="G49" i="5" s="1"/>
  <c r="D46" i="5"/>
  <c r="D40" i="5"/>
  <c r="D37" i="5"/>
  <c r="D34" i="5"/>
  <c r="D28" i="5"/>
  <c r="G28" i="5" s="1"/>
  <c r="D25" i="5"/>
  <c r="D22" i="5"/>
  <c r="D16" i="5"/>
  <c r="D13" i="5"/>
  <c r="F208" i="5"/>
  <c r="H208" i="5" s="1"/>
  <c r="K208" i="5" s="1"/>
  <c r="F196" i="5"/>
  <c r="H196" i="5" s="1"/>
  <c r="K196" i="5" s="1"/>
  <c r="F64" i="5"/>
  <c r="H64" i="5" s="1"/>
  <c r="K64" i="5" s="1"/>
  <c r="F179" i="5"/>
  <c r="H179" i="5" s="1"/>
  <c r="K179" i="5" s="1"/>
  <c r="F131" i="5"/>
  <c r="H131" i="5" s="1"/>
  <c r="K131" i="5" s="1"/>
  <c r="F83" i="5"/>
  <c r="H83" i="5" s="1"/>
  <c r="K83" i="5" s="1"/>
  <c r="F11" i="5"/>
  <c r="H11" i="5" s="1"/>
  <c r="K11" i="5" s="1"/>
  <c r="D213" i="5"/>
  <c r="D201" i="5"/>
  <c r="F211" i="5"/>
  <c r="H211" i="5" s="1"/>
  <c r="K211" i="5" s="1"/>
  <c r="F43" i="5"/>
  <c r="H43" i="5" s="1"/>
  <c r="K43" i="5" s="1"/>
  <c r="F102" i="5"/>
  <c r="H102" i="5" s="1"/>
  <c r="K102" i="5" s="1"/>
  <c r="F18" i="5"/>
  <c r="H18" i="5" s="1"/>
  <c r="K18" i="5" s="1"/>
  <c r="D205" i="5"/>
  <c r="AE134" i="5"/>
  <c r="I134" i="5" s="1"/>
  <c r="AE129" i="5"/>
  <c r="I129" i="5" s="1"/>
  <c r="AE110" i="5"/>
  <c r="I110" i="5" s="1"/>
  <c r="AE105" i="5"/>
  <c r="I105" i="5" s="1"/>
  <c r="AE86" i="5"/>
  <c r="I86" i="5" s="1"/>
  <c r="AE62" i="5"/>
  <c r="I62" i="5" s="1"/>
  <c r="AE38" i="5"/>
  <c r="I38" i="5" s="1"/>
  <c r="AE14" i="5"/>
  <c r="I14" i="5" s="1"/>
  <c r="F47" i="5"/>
  <c r="H47" i="5" s="1"/>
  <c r="K47" i="5" s="1"/>
  <c r="F163" i="5"/>
  <c r="H163" i="5" s="1"/>
  <c r="K163" i="5" s="1"/>
  <c r="F115" i="5"/>
  <c r="H115" i="5" s="1"/>
  <c r="K115" i="5" s="1"/>
  <c r="F55" i="5"/>
  <c r="H55" i="5" s="1"/>
  <c r="K55" i="5" s="1"/>
  <c r="F198" i="5"/>
  <c r="H198" i="5" s="1"/>
  <c r="K198" i="5" s="1"/>
  <c r="F150" i="5"/>
  <c r="H150" i="5" s="1"/>
  <c r="K150" i="5" s="1"/>
  <c r="F114" i="5"/>
  <c r="H114" i="5" s="1"/>
  <c r="K114" i="5" s="1"/>
  <c r="F54" i="5"/>
  <c r="H54" i="5" s="1"/>
  <c r="K54" i="5" s="1"/>
  <c r="D214" i="5"/>
  <c r="G214" i="5" s="1"/>
  <c r="D202" i="5"/>
  <c r="F206" i="5"/>
  <c r="H206" i="5" s="1"/>
  <c r="K206" i="5" s="1"/>
  <c r="F194" i="5"/>
  <c r="H194" i="5" s="1"/>
  <c r="K194" i="5" s="1"/>
  <c r="F182" i="5"/>
  <c r="H182" i="5" s="1"/>
  <c r="K182" i="5" s="1"/>
  <c r="F170" i="5"/>
  <c r="H170" i="5" s="1"/>
  <c r="K170" i="5" s="1"/>
  <c r="F158" i="5"/>
  <c r="H158" i="5" s="1"/>
  <c r="K158" i="5" s="1"/>
  <c r="F146" i="5"/>
  <c r="H146" i="5" s="1"/>
  <c r="K146" i="5" s="1"/>
  <c r="F134" i="5"/>
  <c r="H134" i="5" s="1"/>
  <c r="K134" i="5" s="1"/>
  <c r="F122" i="5"/>
  <c r="H122" i="5" s="1"/>
  <c r="K122" i="5" s="1"/>
  <c r="F110" i="5"/>
  <c r="H110" i="5" s="1"/>
  <c r="K110" i="5" s="1"/>
  <c r="F119" i="5"/>
  <c r="H119" i="5" s="1"/>
  <c r="K119" i="5" s="1"/>
  <c r="F193" i="5"/>
  <c r="H193" i="5" s="1"/>
  <c r="K193" i="5" s="1"/>
  <c r="AE158" i="5"/>
  <c r="I158" i="5" s="1"/>
  <c r="AE153" i="5"/>
  <c r="I153" i="5" s="1"/>
  <c r="F203" i="5"/>
  <c r="H203" i="5" s="1"/>
  <c r="K203" i="5" s="1"/>
  <c r="F155" i="5"/>
  <c r="H155" i="5" s="1"/>
  <c r="K155" i="5" s="1"/>
  <c r="F107" i="5"/>
  <c r="H107" i="5" s="1"/>
  <c r="K107" i="5" s="1"/>
  <c r="F59" i="5"/>
  <c r="H59" i="5" s="1"/>
  <c r="K59" i="5" s="1"/>
  <c r="F23" i="5"/>
  <c r="H23" i="5" s="1"/>
  <c r="K23" i="5" s="1"/>
  <c r="F199" i="5"/>
  <c r="H199" i="5" s="1"/>
  <c r="K199" i="5" s="1"/>
  <c r="F139" i="5"/>
  <c r="H139" i="5" s="1"/>
  <c r="K139" i="5" s="1"/>
  <c r="F91" i="5"/>
  <c r="H91" i="5" s="1"/>
  <c r="K91" i="5" s="1"/>
  <c r="F31" i="5"/>
  <c r="H31" i="5" s="1"/>
  <c r="K31" i="5" s="1"/>
  <c r="AE201" i="5"/>
  <c r="I201" i="5" s="1"/>
  <c r="AE182" i="5"/>
  <c r="I182" i="5" s="1"/>
  <c r="AE213" i="5"/>
  <c r="I213" i="5" s="1"/>
  <c r="AE209" i="5"/>
  <c r="I209" i="5" s="1"/>
  <c r="AE197" i="5"/>
  <c r="I197" i="5" s="1"/>
  <c r="AE193" i="5"/>
  <c r="I193" i="5" s="1"/>
  <c r="AE189" i="5"/>
  <c r="I189" i="5" s="1"/>
  <c r="AE185" i="5"/>
  <c r="I185" i="5" s="1"/>
  <c r="AE173" i="5"/>
  <c r="I173" i="5" s="1"/>
  <c r="AE169" i="5"/>
  <c r="I169" i="5" s="1"/>
  <c r="AE165" i="5"/>
  <c r="I165" i="5" s="1"/>
  <c r="AE161" i="5"/>
  <c r="I161" i="5" s="1"/>
  <c r="AE149" i="5"/>
  <c r="I149" i="5" s="1"/>
  <c r="AE145" i="5"/>
  <c r="I145" i="5" s="1"/>
  <c r="AE141" i="5"/>
  <c r="I141" i="5" s="1"/>
  <c r="AE137" i="5"/>
  <c r="I137" i="5" s="1"/>
  <c r="AE125" i="5"/>
  <c r="I125" i="5" s="1"/>
  <c r="AE121" i="5"/>
  <c r="I121" i="5" s="1"/>
  <c r="AE117" i="5"/>
  <c r="I117" i="5" s="1"/>
  <c r="AE93" i="5"/>
  <c r="I93" i="5" s="1"/>
  <c r="F21" i="5"/>
  <c r="H21" i="5" s="1"/>
  <c r="K21" i="5" s="1"/>
  <c r="F212" i="5"/>
  <c r="H212" i="5" s="1"/>
  <c r="K212" i="5" s="1"/>
  <c r="F200" i="5"/>
  <c r="H200" i="5" s="1"/>
  <c r="K200" i="5" s="1"/>
  <c r="F188" i="5"/>
  <c r="H188" i="5" s="1"/>
  <c r="K188" i="5" s="1"/>
  <c r="F164" i="5"/>
  <c r="H164" i="5" s="1"/>
  <c r="K164" i="5" s="1"/>
  <c r="F152" i="5"/>
  <c r="H152" i="5" s="1"/>
  <c r="K152" i="5" s="1"/>
  <c r="F128" i="5"/>
  <c r="H128" i="5" s="1"/>
  <c r="K128" i="5" s="1"/>
  <c r="F80" i="5"/>
  <c r="H80" i="5" s="1"/>
  <c r="K80" i="5" s="1"/>
  <c r="F56" i="5"/>
  <c r="H56" i="5" s="1"/>
  <c r="K56" i="5" s="1"/>
  <c r="F44" i="5"/>
  <c r="H44" i="5" s="1"/>
  <c r="K44" i="5" s="1"/>
  <c r="F20" i="5"/>
  <c r="H20" i="5" s="1"/>
  <c r="K20" i="5" s="1"/>
  <c r="AE85" i="5"/>
  <c r="I85" i="5" s="1"/>
  <c r="AE61" i="5"/>
  <c r="I61" i="5" s="1"/>
  <c r="AE37" i="5"/>
  <c r="I37" i="5" s="1"/>
  <c r="AE13" i="5"/>
  <c r="I13" i="5" s="1"/>
  <c r="F92" i="5"/>
  <c r="H92" i="5" s="1"/>
  <c r="K92" i="5" s="1"/>
  <c r="AE89" i="5"/>
  <c r="I89" i="5" s="1"/>
  <c r="AE65" i="5"/>
  <c r="I65" i="5" s="1"/>
  <c r="AE41" i="5"/>
  <c r="I41" i="5" s="1"/>
  <c r="AE17" i="5"/>
  <c r="I17" i="5" s="1"/>
  <c r="F207" i="5"/>
  <c r="H207" i="5" s="1"/>
  <c r="K207" i="5" s="1"/>
  <c r="F159" i="5"/>
  <c r="H159" i="5" s="1"/>
  <c r="K159" i="5" s="1"/>
  <c r="F147" i="5"/>
  <c r="H147" i="5" s="1"/>
  <c r="K147" i="5" s="1"/>
  <c r="F135" i="5"/>
  <c r="H135" i="5" s="1"/>
  <c r="K135" i="5" s="1"/>
  <c r="F123" i="5"/>
  <c r="H123" i="5" s="1"/>
  <c r="K123" i="5" s="1"/>
  <c r="F111" i="5"/>
  <c r="H111" i="5" s="1"/>
  <c r="K111" i="5" s="1"/>
  <c r="F99" i="5"/>
  <c r="H99" i="5" s="1"/>
  <c r="K99" i="5" s="1"/>
  <c r="F87" i="5"/>
  <c r="H87" i="5" s="1"/>
  <c r="K87" i="5" s="1"/>
  <c r="F63" i="5"/>
  <c r="H63" i="5" s="1"/>
  <c r="K63" i="5" s="1"/>
  <c r="F51" i="5"/>
  <c r="H51" i="5" s="1"/>
  <c r="K51" i="5" s="1"/>
  <c r="F27" i="5"/>
  <c r="H27" i="5" s="1"/>
  <c r="K27" i="5" s="1"/>
  <c r="F15" i="5"/>
  <c r="H15" i="5" s="1"/>
  <c r="K15" i="5" s="1"/>
  <c r="F98" i="5"/>
  <c r="H98" i="5" s="1"/>
  <c r="K98" i="5" s="1"/>
  <c r="F86" i="5"/>
  <c r="H86" i="5" s="1"/>
  <c r="K86" i="5" s="1"/>
  <c r="F74" i="5"/>
  <c r="H74" i="5" s="1"/>
  <c r="K74" i="5" s="1"/>
  <c r="F62" i="5"/>
  <c r="H62" i="5" s="1"/>
  <c r="K62" i="5" s="1"/>
  <c r="F50" i="5"/>
  <c r="H50" i="5" s="1"/>
  <c r="K50" i="5" s="1"/>
  <c r="F38" i="5"/>
  <c r="H38" i="5" s="1"/>
  <c r="K38" i="5" s="1"/>
  <c r="F26" i="5"/>
  <c r="H26" i="5" s="1"/>
  <c r="K26" i="5" s="1"/>
  <c r="F14" i="5"/>
  <c r="H14" i="5" s="1"/>
  <c r="K14" i="5" s="1"/>
  <c r="F145" i="5"/>
  <c r="H145" i="5" s="1"/>
  <c r="K145" i="5" s="1"/>
  <c r="F133" i="5"/>
  <c r="H133" i="5" s="1"/>
  <c r="K133" i="5" s="1"/>
  <c r="F121" i="5"/>
  <c r="H121" i="5" s="1"/>
  <c r="K121" i="5" s="1"/>
  <c r="F97" i="5"/>
  <c r="H97" i="5" s="1"/>
  <c r="K97" i="5" s="1"/>
  <c r="F73" i="5"/>
  <c r="H73" i="5" s="1"/>
  <c r="K73" i="5" s="1"/>
  <c r="F61" i="5"/>
  <c r="H61" i="5" s="1"/>
  <c r="K61" i="5" s="1"/>
  <c r="F49" i="5"/>
  <c r="H49" i="5" s="1"/>
  <c r="K49" i="5" s="1"/>
  <c r="F12" i="5"/>
  <c r="H12" i="5" s="1"/>
  <c r="K12" i="5" s="1"/>
  <c r="F10" i="5"/>
  <c r="F180" i="5" l="1"/>
  <c r="H180" i="5" s="1"/>
  <c r="K180" i="5" s="1"/>
  <c r="G180" i="5"/>
  <c r="F137" i="5"/>
  <c r="H137" i="5" s="1"/>
  <c r="K137" i="5" s="1"/>
  <c r="G137" i="5"/>
  <c r="J141" i="5"/>
  <c r="F58" i="5"/>
  <c r="H58" i="5" s="1"/>
  <c r="K58" i="5" s="1"/>
  <c r="G58" i="5"/>
  <c r="F106" i="5"/>
  <c r="H106" i="5" s="1"/>
  <c r="K106" i="5" s="1"/>
  <c r="G106" i="5"/>
  <c r="F154" i="5"/>
  <c r="H154" i="5" s="1"/>
  <c r="K154" i="5" s="1"/>
  <c r="G154" i="5"/>
  <c r="J208" i="5"/>
  <c r="J183" i="5"/>
  <c r="J32" i="5"/>
  <c r="J68" i="5"/>
  <c r="F104" i="5"/>
  <c r="H104" i="5" s="1"/>
  <c r="K104" i="5" s="1"/>
  <c r="G104" i="5"/>
  <c r="J140" i="5"/>
  <c r="F176" i="5"/>
  <c r="H176" i="5" s="1"/>
  <c r="K176" i="5" s="1"/>
  <c r="G176" i="5"/>
  <c r="J79" i="5"/>
  <c r="J39" i="5"/>
  <c r="J75" i="5"/>
  <c r="F108" i="5"/>
  <c r="H108" i="5" s="1"/>
  <c r="K108" i="5" s="1"/>
  <c r="G108" i="5"/>
  <c r="F144" i="5"/>
  <c r="H144" i="5" s="1"/>
  <c r="K144" i="5" s="1"/>
  <c r="G144" i="5"/>
  <c r="F202" i="5"/>
  <c r="H202" i="5" s="1"/>
  <c r="K202" i="5" s="1"/>
  <c r="G202" i="5"/>
  <c r="F201" i="5"/>
  <c r="H201" i="5" s="1"/>
  <c r="K201" i="5" s="1"/>
  <c r="G201" i="5"/>
  <c r="F13" i="5"/>
  <c r="H13" i="5" s="1"/>
  <c r="K13" i="5" s="1"/>
  <c r="G13" i="5"/>
  <c r="J61" i="5"/>
  <c r="F109" i="5"/>
  <c r="H109" i="5" s="1"/>
  <c r="K109" i="5" s="1"/>
  <c r="G109" i="5"/>
  <c r="J157" i="5"/>
  <c r="F36" i="5"/>
  <c r="H36" i="5" s="1"/>
  <c r="K36" i="5" s="1"/>
  <c r="F186" i="5"/>
  <c r="H186" i="5" s="1"/>
  <c r="K186" i="5" s="1"/>
  <c r="G186" i="5"/>
  <c r="J35" i="5"/>
  <c r="J71" i="5"/>
  <c r="J107" i="5"/>
  <c r="J143" i="5"/>
  <c r="J179" i="5"/>
  <c r="J127" i="5"/>
  <c r="J91" i="5"/>
  <c r="J42" i="5"/>
  <c r="J78" i="5"/>
  <c r="J111" i="5"/>
  <c r="J147" i="5"/>
  <c r="F100" i="5"/>
  <c r="H100" i="5" s="1"/>
  <c r="K100" i="5" s="1"/>
  <c r="G100" i="5"/>
  <c r="L214" i="5"/>
  <c r="J214" i="5"/>
  <c r="F213" i="5"/>
  <c r="H213" i="5" s="1"/>
  <c r="K213" i="5" s="1"/>
  <c r="G213" i="5"/>
  <c r="F16" i="5"/>
  <c r="H16" i="5" s="1"/>
  <c r="K16" i="5" s="1"/>
  <c r="G16" i="5"/>
  <c r="J64" i="5"/>
  <c r="F112" i="5"/>
  <c r="H112" i="5" s="1"/>
  <c r="K112" i="5" s="1"/>
  <c r="G112" i="5"/>
  <c r="F160" i="5"/>
  <c r="H160" i="5" s="1"/>
  <c r="K160" i="5" s="1"/>
  <c r="G160" i="5"/>
  <c r="J207" i="5"/>
  <c r="F189" i="5"/>
  <c r="H189" i="5" s="1"/>
  <c r="K189" i="5" s="1"/>
  <c r="G189" i="5"/>
  <c r="J38" i="5"/>
  <c r="J74" i="5"/>
  <c r="J110" i="5"/>
  <c r="J146" i="5"/>
  <c r="J182" i="5"/>
  <c r="J139" i="5"/>
  <c r="F45" i="5"/>
  <c r="H45" i="5" s="1"/>
  <c r="K45" i="5" s="1"/>
  <c r="G45" i="5"/>
  <c r="F81" i="5"/>
  <c r="H81" i="5" s="1"/>
  <c r="K81" i="5" s="1"/>
  <c r="G81" i="5"/>
  <c r="J114" i="5"/>
  <c r="F153" i="5"/>
  <c r="H153" i="5" s="1"/>
  <c r="K153" i="5" s="1"/>
  <c r="G153" i="5"/>
  <c r="F183" i="5"/>
  <c r="H183" i="5" s="1"/>
  <c r="K183" i="5" s="1"/>
  <c r="F22" i="5"/>
  <c r="H22" i="5" s="1"/>
  <c r="K22" i="5" s="1"/>
  <c r="G22" i="5"/>
  <c r="F70" i="5"/>
  <c r="H70" i="5" s="1"/>
  <c r="K70" i="5" s="1"/>
  <c r="G70" i="5"/>
  <c r="F118" i="5"/>
  <c r="H118" i="5" s="1"/>
  <c r="K118" i="5" s="1"/>
  <c r="G118" i="5"/>
  <c r="F166" i="5"/>
  <c r="H166" i="5" s="1"/>
  <c r="K166" i="5" s="1"/>
  <c r="G166" i="5"/>
  <c r="F192" i="5"/>
  <c r="H192" i="5" s="1"/>
  <c r="K192" i="5" s="1"/>
  <c r="G192" i="5"/>
  <c r="F209" i="5"/>
  <c r="H209" i="5" s="1"/>
  <c r="K209" i="5" s="1"/>
  <c r="G209" i="5"/>
  <c r="F41" i="5"/>
  <c r="H41" i="5" s="1"/>
  <c r="K41" i="5" s="1"/>
  <c r="G41" i="5"/>
  <c r="F77" i="5"/>
  <c r="H77" i="5" s="1"/>
  <c r="K77" i="5" s="1"/>
  <c r="G77" i="5"/>
  <c r="F113" i="5"/>
  <c r="H113" i="5" s="1"/>
  <c r="K113" i="5" s="1"/>
  <c r="G113" i="5"/>
  <c r="F149" i="5"/>
  <c r="H149" i="5" s="1"/>
  <c r="K149" i="5" s="1"/>
  <c r="G149" i="5"/>
  <c r="F185" i="5"/>
  <c r="H185" i="5" s="1"/>
  <c r="K185" i="5" s="1"/>
  <c r="G185" i="5"/>
  <c r="J199" i="5"/>
  <c r="J12" i="5"/>
  <c r="F48" i="5"/>
  <c r="H48" i="5" s="1"/>
  <c r="K48" i="5" s="1"/>
  <c r="G48" i="5"/>
  <c r="J84" i="5"/>
  <c r="F117" i="5"/>
  <c r="H117" i="5" s="1"/>
  <c r="K117" i="5" s="1"/>
  <c r="G117" i="5"/>
  <c r="F156" i="5"/>
  <c r="H156" i="5" s="1"/>
  <c r="K156" i="5" s="1"/>
  <c r="G156" i="5"/>
  <c r="F101" i="5"/>
  <c r="H101" i="5" s="1"/>
  <c r="K101" i="5" s="1"/>
  <c r="G101" i="5"/>
  <c r="F72" i="5"/>
  <c r="H72" i="5" s="1"/>
  <c r="K72" i="5" s="1"/>
  <c r="G72" i="5"/>
  <c r="F39" i="5"/>
  <c r="H39" i="5" s="1"/>
  <c r="K39" i="5" s="1"/>
  <c r="F25" i="5"/>
  <c r="H25" i="5" s="1"/>
  <c r="K25" i="5" s="1"/>
  <c r="G25" i="5"/>
  <c r="J73" i="5"/>
  <c r="J121" i="5"/>
  <c r="F169" i="5"/>
  <c r="H169" i="5" s="1"/>
  <c r="K169" i="5" s="1"/>
  <c r="G169" i="5"/>
  <c r="F141" i="5"/>
  <c r="H141" i="5" s="1"/>
  <c r="K141" i="5" s="1"/>
  <c r="J198" i="5"/>
  <c r="J212" i="5"/>
  <c r="J44" i="5"/>
  <c r="J80" i="5"/>
  <c r="F116" i="5"/>
  <c r="H116" i="5" s="1"/>
  <c r="K116" i="5" s="1"/>
  <c r="G116" i="5"/>
  <c r="J152" i="5"/>
  <c r="J188" i="5"/>
  <c r="J15" i="5"/>
  <c r="J51" i="5"/>
  <c r="J87" i="5"/>
  <c r="F120" i="5"/>
  <c r="H120" i="5" s="1"/>
  <c r="K120" i="5" s="1"/>
  <c r="G120" i="5"/>
  <c r="J159" i="5"/>
  <c r="J196" i="5"/>
  <c r="F157" i="5"/>
  <c r="H157" i="5" s="1"/>
  <c r="K157" i="5" s="1"/>
  <c r="J28" i="5"/>
  <c r="J76" i="5"/>
  <c r="F124" i="5"/>
  <c r="H124" i="5" s="1"/>
  <c r="K124" i="5" s="1"/>
  <c r="G124" i="5"/>
  <c r="F172" i="5"/>
  <c r="H172" i="5" s="1"/>
  <c r="K172" i="5" s="1"/>
  <c r="G172" i="5"/>
  <c r="F79" i="5"/>
  <c r="H79" i="5" s="1"/>
  <c r="K79" i="5" s="1"/>
  <c r="J162" i="5"/>
  <c r="J11" i="5"/>
  <c r="J47" i="5"/>
  <c r="J83" i="5"/>
  <c r="J119" i="5"/>
  <c r="J155" i="5"/>
  <c r="J191" i="5"/>
  <c r="J18" i="5"/>
  <c r="J54" i="5"/>
  <c r="J90" i="5"/>
  <c r="J123" i="5"/>
  <c r="F173" i="5"/>
  <c r="H173" i="5" s="1"/>
  <c r="K173" i="5" s="1"/>
  <c r="G173" i="5"/>
  <c r="F68" i="5"/>
  <c r="H68" i="5" s="1"/>
  <c r="K68" i="5" s="1"/>
  <c r="F34" i="5"/>
  <c r="H34" i="5" s="1"/>
  <c r="K34" i="5" s="1"/>
  <c r="G34" i="5"/>
  <c r="F82" i="5"/>
  <c r="H82" i="5" s="1"/>
  <c r="K82" i="5" s="1"/>
  <c r="G82" i="5"/>
  <c r="F130" i="5"/>
  <c r="H130" i="5" s="1"/>
  <c r="K130" i="5" s="1"/>
  <c r="G130" i="5"/>
  <c r="F178" i="5"/>
  <c r="H178" i="5" s="1"/>
  <c r="K178" i="5" s="1"/>
  <c r="G178" i="5"/>
  <c r="J10" i="5"/>
  <c r="F165" i="5"/>
  <c r="H165" i="5" s="1"/>
  <c r="K165" i="5" s="1"/>
  <c r="G165" i="5"/>
  <c r="J210" i="5"/>
  <c r="J14" i="5"/>
  <c r="J50" i="5"/>
  <c r="J86" i="5"/>
  <c r="J122" i="5"/>
  <c r="J158" i="5"/>
  <c r="J194" i="5"/>
  <c r="J21" i="5"/>
  <c r="F57" i="5"/>
  <c r="H57" i="5" s="1"/>
  <c r="K57" i="5" s="1"/>
  <c r="G57" i="5"/>
  <c r="L73" i="5" s="1"/>
  <c r="F93" i="5"/>
  <c r="H93" i="5" s="1"/>
  <c r="K93" i="5" s="1"/>
  <c r="G93" i="5"/>
  <c r="J126" i="5"/>
  <c r="F29" i="5"/>
  <c r="H29" i="5" s="1"/>
  <c r="K29" i="5" s="1"/>
  <c r="G29" i="5"/>
  <c r="F105" i="5"/>
  <c r="H105" i="5" s="1"/>
  <c r="K105" i="5" s="1"/>
  <c r="G105" i="5"/>
  <c r="F75" i="5"/>
  <c r="H75" i="5" s="1"/>
  <c r="K75" i="5" s="1"/>
  <c r="F205" i="5"/>
  <c r="H205" i="5" s="1"/>
  <c r="K205" i="5" s="1"/>
  <c r="G205" i="5"/>
  <c r="F28" i="5"/>
  <c r="H28" i="5" s="1"/>
  <c r="K28" i="5" s="1"/>
  <c r="F37" i="5"/>
  <c r="H37" i="5" s="1"/>
  <c r="K37" i="5" s="1"/>
  <c r="G37" i="5"/>
  <c r="F85" i="5"/>
  <c r="H85" i="5" s="1"/>
  <c r="K85" i="5" s="1"/>
  <c r="G85" i="5"/>
  <c r="J133" i="5"/>
  <c r="F181" i="5"/>
  <c r="H181" i="5" s="1"/>
  <c r="K181" i="5" s="1"/>
  <c r="G181" i="5"/>
  <c r="F67" i="5"/>
  <c r="H67" i="5" s="1"/>
  <c r="K67" i="5" s="1"/>
  <c r="F168" i="5"/>
  <c r="H168" i="5" s="1"/>
  <c r="K168" i="5" s="1"/>
  <c r="G168" i="5"/>
  <c r="J211" i="5"/>
  <c r="J17" i="5"/>
  <c r="F53" i="5"/>
  <c r="H53" i="5" s="1"/>
  <c r="K53" i="5" s="1"/>
  <c r="G53" i="5"/>
  <c r="F89" i="5"/>
  <c r="H89" i="5" s="1"/>
  <c r="K89" i="5" s="1"/>
  <c r="G89" i="5"/>
  <c r="F125" i="5"/>
  <c r="H125" i="5" s="1"/>
  <c r="K125" i="5" s="1"/>
  <c r="G125" i="5"/>
  <c r="F161" i="5"/>
  <c r="H161" i="5" s="1"/>
  <c r="K161" i="5" s="1"/>
  <c r="G161" i="5"/>
  <c r="F197" i="5"/>
  <c r="H197" i="5" s="1"/>
  <c r="K197" i="5" s="1"/>
  <c r="G197" i="5"/>
  <c r="F24" i="5"/>
  <c r="H24" i="5" s="1"/>
  <c r="K24" i="5" s="1"/>
  <c r="G24" i="5"/>
  <c r="L196" i="5" s="1"/>
  <c r="J60" i="5"/>
  <c r="F96" i="5"/>
  <c r="H96" i="5" s="1"/>
  <c r="K96" i="5" s="1"/>
  <c r="G96" i="5"/>
  <c r="F129" i="5"/>
  <c r="H129" i="5" s="1"/>
  <c r="K129" i="5" s="1"/>
  <c r="G129" i="5"/>
  <c r="F148" i="5"/>
  <c r="H148" i="5" s="1"/>
  <c r="K148" i="5" s="1"/>
  <c r="G148" i="5"/>
  <c r="J67" i="5"/>
  <c r="F40" i="5"/>
  <c r="H40" i="5" s="1"/>
  <c r="K40" i="5" s="1"/>
  <c r="G40" i="5"/>
  <c r="L23" i="5" s="1"/>
  <c r="F88" i="5"/>
  <c r="H88" i="5" s="1"/>
  <c r="K88" i="5" s="1"/>
  <c r="G88" i="5"/>
  <c r="J136" i="5"/>
  <c r="F184" i="5"/>
  <c r="H184" i="5" s="1"/>
  <c r="K184" i="5" s="1"/>
  <c r="G184" i="5"/>
  <c r="F195" i="5"/>
  <c r="H195" i="5" s="1"/>
  <c r="K195" i="5" s="1"/>
  <c r="G195" i="5"/>
  <c r="F214" i="5"/>
  <c r="H214" i="5" s="1"/>
  <c r="K214" i="5" s="1"/>
  <c r="F151" i="5"/>
  <c r="H151" i="5" s="1"/>
  <c r="K151" i="5" s="1"/>
  <c r="G151" i="5"/>
  <c r="F171" i="5"/>
  <c r="H171" i="5" s="1"/>
  <c r="K171" i="5" s="1"/>
  <c r="G171" i="5"/>
  <c r="J20" i="5"/>
  <c r="J56" i="5"/>
  <c r="J92" i="5"/>
  <c r="L92" i="5"/>
  <c r="J128" i="5"/>
  <c r="J164" i="5"/>
  <c r="J200" i="5"/>
  <c r="J31" i="5"/>
  <c r="J27" i="5"/>
  <c r="J63" i="5"/>
  <c r="L63" i="5"/>
  <c r="J99" i="5"/>
  <c r="F132" i="5"/>
  <c r="H132" i="5" s="1"/>
  <c r="K132" i="5" s="1"/>
  <c r="G132" i="5"/>
  <c r="F52" i="5"/>
  <c r="H52" i="5" s="1"/>
  <c r="K52" i="5" s="1"/>
  <c r="G52" i="5"/>
  <c r="F187" i="5"/>
  <c r="H187" i="5" s="1"/>
  <c r="K187" i="5" s="1"/>
  <c r="G187" i="5"/>
  <c r="J36" i="5"/>
  <c r="F140" i="5"/>
  <c r="H140" i="5" s="1"/>
  <c r="K140" i="5" s="1"/>
  <c r="F76" i="5"/>
  <c r="H76" i="5" s="1"/>
  <c r="K76" i="5" s="1"/>
  <c r="F46" i="5"/>
  <c r="H46" i="5" s="1"/>
  <c r="K46" i="5" s="1"/>
  <c r="G46" i="5"/>
  <c r="F94" i="5"/>
  <c r="H94" i="5" s="1"/>
  <c r="K94" i="5" s="1"/>
  <c r="G94" i="5"/>
  <c r="F142" i="5"/>
  <c r="H142" i="5" s="1"/>
  <c r="K142" i="5" s="1"/>
  <c r="G142" i="5"/>
  <c r="F190" i="5"/>
  <c r="H190" i="5" s="1"/>
  <c r="K190" i="5" s="1"/>
  <c r="G190" i="5"/>
  <c r="F204" i="5"/>
  <c r="H204" i="5" s="1"/>
  <c r="K204" i="5" s="1"/>
  <c r="G204" i="5"/>
  <c r="F35" i="5"/>
  <c r="H35" i="5" s="1"/>
  <c r="K35" i="5" s="1"/>
  <c r="J163" i="5"/>
  <c r="J174" i="5"/>
  <c r="J23" i="5"/>
  <c r="J59" i="5"/>
  <c r="J95" i="5"/>
  <c r="J131" i="5"/>
  <c r="L131" i="5"/>
  <c r="J167" i="5"/>
  <c r="J203" i="5"/>
  <c r="J43" i="5"/>
  <c r="J30" i="5"/>
  <c r="J66" i="5"/>
  <c r="J102" i="5"/>
  <c r="L102" i="5"/>
  <c r="J135" i="5"/>
  <c r="F65" i="5"/>
  <c r="H65" i="5" s="1"/>
  <c r="K65" i="5" s="1"/>
  <c r="G65" i="5"/>
  <c r="F32" i="5"/>
  <c r="H32" i="5" s="1"/>
  <c r="K32" i="5" s="1"/>
  <c r="F162" i="5"/>
  <c r="H162" i="5" s="1"/>
  <c r="K162" i="5" s="1"/>
  <c r="F136" i="5"/>
  <c r="H136" i="5" s="1"/>
  <c r="K136" i="5" s="1"/>
  <c r="J49" i="5"/>
  <c r="J97" i="5"/>
  <c r="L97" i="5"/>
  <c r="J145" i="5"/>
  <c r="J193" i="5"/>
  <c r="F71" i="5"/>
  <c r="H71" i="5" s="1"/>
  <c r="K71" i="5" s="1"/>
  <c r="F175" i="5"/>
  <c r="H175" i="5" s="1"/>
  <c r="K175" i="5" s="1"/>
  <c r="G175" i="5"/>
  <c r="F177" i="5"/>
  <c r="H177" i="5" s="1"/>
  <c r="K177" i="5" s="1"/>
  <c r="G177" i="5"/>
  <c r="J26" i="5"/>
  <c r="L62" i="5"/>
  <c r="J62" i="5"/>
  <c r="J98" i="5"/>
  <c r="J134" i="5"/>
  <c r="J170" i="5"/>
  <c r="J206" i="5"/>
  <c r="J55" i="5"/>
  <c r="F33" i="5"/>
  <c r="H33" i="5" s="1"/>
  <c r="K33" i="5" s="1"/>
  <c r="G33" i="5"/>
  <c r="L21" i="5" s="1"/>
  <c r="F69" i="5"/>
  <c r="H69" i="5" s="1"/>
  <c r="K69" i="5" s="1"/>
  <c r="G69" i="5"/>
  <c r="J103" i="5"/>
  <c r="J138" i="5"/>
  <c r="H10" i="5"/>
  <c r="K10" i="5" s="1"/>
  <c r="J168" i="5" l="1"/>
  <c r="L168" i="5"/>
  <c r="L76" i="5"/>
  <c r="J81" i="5"/>
  <c r="L81" i="5"/>
  <c r="L143" i="5"/>
  <c r="L55" i="5"/>
  <c r="L26" i="5"/>
  <c r="J204" i="5"/>
  <c r="L204" i="5"/>
  <c r="L36" i="5"/>
  <c r="L184" i="5"/>
  <c r="J184" i="5"/>
  <c r="L50" i="5"/>
  <c r="L54" i="5"/>
  <c r="L47" i="5"/>
  <c r="L51" i="5"/>
  <c r="L44" i="5"/>
  <c r="L84" i="5"/>
  <c r="J113" i="5"/>
  <c r="L113" i="5"/>
  <c r="L118" i="5"/>
  <c r="J118" i="5"/>
  <c r="L74" i="5"/>
  <c r="L64" i="5"/>
  <c r="J109" i="5"/>
  <c r="L109" i="5"/>
  <c r="J108" i="5"/>
  <c r="L108" i="5"/>
  <c r="J104" i="5"/>
  <c r="L104" i="5"/>
  <c r="L106" i="5"/>
  <c r="J106" i="5"/>
  <c r="J161" i="5"/>
  <c r="L161" i="5"/>
  <c r="J205" i="5"/>
  <c r="L205" i="5"/>
  <c r="J57" i="5"/>
  <c r="L57" i="5"/>
  <c r="L130" i="5"/>
  <c r="J130" i="5"/>
  <c r="L111" i="5"/>
  <c r="L49" i="5"/>
  <c r="L66" i="5"/>
  <c r="L95" i="5"/>
  <c r="L27" i="5"/>
  <c r="L56" i="5"/>
  <c r="J129" i="5"/>
  <c r="L129" i="5"/>
  <c r="J125" i="5"/>
  <c r="L125" i="5"/>
  <c r="L14" i="5"/>
  <c r="L82" i="5"/>
  <c r="J82" i="5"/>
  <c r="J25" i="5"/>
  <c r="L25" i="5"/>
  <c r="J45" i="5"/>
  <c r="L45" i="5"/>
  <c r="L16" i="5"/>
  <c r="J16" i="5"/>
  <c r="L78" i="5"/>
  <c r="L107" i="5"/>
  <c r="L190" i="5"/>
  <c r="J190" i="5"/>
  <c r="L187" i="5"/>
  <c r="J187" i="5"/>
  <c r="J181" i="5"/>
  <c r="L181" i="5"/>
  <c r="J105" i="5"/>
  <c r="L105" i="5"/>
  <c r="L18" i="5"/>
  <c r="L11" i="5"/>
  <c r="L28" i="5"/>
  <c r="L15" i="5"/>
  <c r="L212" i="5"/>
  <c r="J48" i="5"/>
  <c r="L48" i="5"/>
  <c r="J77" i="5"/>
  <c r="L77" i="5"/>
  <c r="L70" i="5"/>
  <c r="J70" i="5"/>
  <c r="L38" i="5"/>
  <c r="L61" i="5"/>
  <c r="L75" i="5"/>
  <c r="L68" i="5"/>
  <c r="L58" i="5"/>
  <c r="J58" i="5"/>
  <c r="L115" i="5"/>
  <c r="L206" i="5"/>
  <c r="L30" i="5"/>
  <c r="L59" i="5"/>
  <c r="L20" i="5"/>
  <c r="L136" i="5"/>
  <c r="J96" i="5"/>
  <c r="L96" i="5"/>
  <c r="J89" i="5"/>
  <c r="L89" i="5"/>
  <c r="L210" i="5"/>
  <c r="L34" i="5"/>
  <c r="J34" i="5"/>
  <c r="L189" i="5"/>
  <c r="J189" i="5"/>
  <c r="J213" i="5"/>
  <c r="L213" i="5"/>
  <c r="L42" i="5"/>
  <c r="L71" i="5"/>
  <c r="J177" i="5"/>
  <c r="L177" i="5"/>
  <c r="L138" i="5"/>
  <c r="L175" i="5"/>
  <c r="J175" i="5"/>
  <c r="L142" i="5"/>
  <c r="J142" i="5"/>
  <c r="J52" i="5"/>
  <c r="L52" i="5"/>
  <c r="L31" i="5"/>
  <c r="L88" i="5"/>
  <c r="J88" i="5"/>
  <c r="L133" i="5"/>
  <c r="J29" i="5"/>
  <c r="L29" i="5"/>
  <c r="L194" i="5"/>
  <c r="L191" i="5"/>
  <c r="L162" i="5"/>
  <c r="L188" i="5"/>
  <c r="L198" i="5"/>
  <c r="J72" i="5"/>
  <c r="L72" i="5"/>
  <c r="L12" i="5"/>
  <c r="J41" i="5"/>
  <c r="L41" i="5"/>
  <c r="L22" i="5"/>
  <c r="J22" i="5"/>
  <c r="L139" i="5"/>
  <c r="J13" i="5"/>
  <c r="M44" i="5" s="1"/>
  <c r="L13" i="5"/>
  <c r="L39" i="5"/>
  <c r="L32" i="5"/>
  <c r="L170" i="5"/>
  <c r="L200" i="5"/>
  <c r="J171" i="5"/>
  <c r="L171" i="5"/>
  <c r="L60" i="5"/>
  <c r="J53" i="5"/>
  <c r="L53" i="5"/>
  <c r="L165" i="5"/>
  <c r="J165" i="5"/>
  <c r="L207" i="5"/>
  <c r="L35" i="5"/>
  <c r="L141" i="5"/>
  <c r="L91" i="5"/>
  <c r="L201" i="5"/>
  <c r="J201" i="5"/>
  <c r="L79" i="5"/>
  <c r="L183" i="5"/>
  <c r="J137" i="5"/>
  <c r="L137" i="5"/>
  <c r="J65" i="5"/>
  <c r="L65" i="5"/>
  <c r="L40" i="5"/>
  <c r="J40" i="5"/>
  <c r="J85" i="5"/>
  <c r="L85" i="5"/>
  <c r="L182" i="5"/>
  <c r="L103" i="5"/>
  <c r="L134" i="5"/>
  <c r="L193" i="5"/>
  <c r="L203" i="5"/>
  <c r="L174" i="5"/>
  <c r="J132" i="5"/>
  <c r="L132" i="5"/>
  <c r="L164" i="5"/>
  <c r="J151" i="5"/>
  <c r="L151" i="5"/>
  <c r="J24" i="5"/>
  <c r="L24" i="5"/>
  <c r="L17" i="5"/>
  <c r="L126" i="5"/>
  <c r="L10" i="5"/>
  <c r="L172" i="5"/>
  <c r="J172" i="5"/>
  <c r="J169" i="5"/>
  <c r="L169" i="5"/>
  <c r="L199" i="5"/>
  <c r="J153" i="5"/>
  <c r="L153" i="5"/>
  <c r="L160" i="5"/>
  <c r="J160" i="5"/>
  <c r="L100" i="5"/>
  <c r="J100" i="5"/>
  <c r="L127" i="5"/>
  <c r="J186" i="5"/>
  <c r="L186" i="5"/>
  <c r="L43" i="5"/>
  <c r="L94" i="5"/>
  <c r="J94" i="5"/>
  <c r="L155" i="5"/>
  <c r="L152" i="5"/>
  <c r="J101" i="5"/>
  <c r="L101" i="5"/>
  <c r="J69" i="5"/>
  <c r="L69" i="5"/>
  <c r="L98" i="5"/>
  <c r="L46" i="5"/>
  <c r="J46" i="5"/>
  <c r="J37" i="5"/>
  <c r="L37" i="5"/>
  <c r="L122" i="5"/>
  <c r="L123" i="5"/>
  <c r="L119" i="5"/>
  <c r="J120" i="5"/>
  <c r="L120" i="5"/>
  <c r="J116" i="5"/>
  <c r="L116" i="5"/>
  <c r="J156" i="5"/>
  <c r="L156" i="5"/>
  <c r="J185" i="5"/>
  <c r="L185" i="5"/>
  <c r="J192" i="5"/>
  <c r="L192" i="5"/>
  <c r="L146" i="5"/>
  <c r="L202" i="5"/>
  <c r="J202" i="5"/>
  <c r="J176" i="5"/>
  <c r="L176" i="5"/>
  <c r="J180" i="5"/>
  <c r="L180" i="5"/>
  <c r="L19" i="5"/>
  <c r="L158" i="5"/>
  <c r="J173" i="5"/>
  <c r="L173" i="5"/>
  <c r="L159" i="5"/>
  <c r="L145" i="5"/>
  <c r="L135" i="5"/>
  <c r="L167" i="5"/>
  <c r="L99" i="5"/>
  <c r="L128" i="5"/>
  <c r="L67" i="5"/>
  <c r="J197" i="5"/>
  <c r="L197" i="5"/>
  <c r="L211" i="5"/>
  <c r="L93" i="5"/>
  <c r="J93" i="5"/>
  <c r="L178" i="5"/>
  <c r="J178" i="5"/>
  <c r="J124" i="5"/>
  <c r="M124" i="5" s="1"/>
  <c r="L124" i="5"/>
  <c r="L121" i="5"/>
  <c r="L114" i="5"/>
  <c r="L112" i="5"/>
  <c r="J112" i="5"/>
  <c r="L147" i="5"/>
  <c r="L179" i="5"/>
  <c r="L208" i="5"/>
  <c r="J209" i="5"/>
  <c r="L209" i="5"/>
  <c r="J33" i="5"/>
  <c r="M33" i="5" s="1"/>
  <c r="L33" i="5"/>
  <c r="L163" i="5"/>
  <c r="J195" i="5"/>
  <c r="L195" i="5"/>
  <c r="J148" i="5"/>
  <c r="L148" i="5"/>
  <c r="L86" i="5"/>
  <c r="L90" i="5"/>
  <c r="L83" i="5"/>
  <c r="L87" i="5"/>
  <c r="L80" i="5"/>
  <c r="J117" i="5"/>
  <c r="L117" i="5"/>
  <c r="J149" i="5"/>
  <c r="L149" i="5"/>
  <c r="L166" i="5"/>
  <c r="J166" i="5"/>
  <c r="L110" i="5"/>
  <c r="L157" i="5"/>
  <c r="J144" i="5"/>
  <c r="L144" i="5"/>
  <c r="L140" i="5"/>
  <c r="L154" i="5"/>
  <c r="J154" i="5"/>
  <c r="L150" i="5"/>
  <c r="M140" i="5" l="1"/>
  <c r="M119" i="5"/>
  <c r="M209" i="5"/>
  <c r="M123" i="5"/>
  <c r="M163" i="5"/>
  <c r="M185" i="5"/>
  <c r="M69" i="5"/>
  <c r="M169" i="5"/>
  <c r="M85" i="5"/>
  <c r="M201" i="5"/>
  <c r="M12" i="5"/>
  <c r="M71" i="5"/>
  <c r="M196" i="5"/>
  <c r="M68" i="5"/>
  <c r="M11" i="5"/>
  <c r="M31" i="5"/>
  <c r="M14" i="5"/>
  <c r="M74" i="5"/>
  <c r="M92" i="5"/>
  <c r="M64" i="5"/>
  <c r="M53" i="5"/>
  <c r="M212" i="5"/>
  <c r="M184" i="5"/>
  <c r="M24" i="5"/>
  <c r="M177" i="5"/>
  <c r="M78" i="5"/>
  <c r="M149" i="5"/>
  <c r="M195" i="5"/>
  <c r="M178" i="5"/>
  <c r="M180" i="5"/>
  <c r="M37" i="5"/>
  <c r="M207" i="5"/>
  <c r="M186" i="5"/>
  <c r="M152" i="5"/>
  <c r="M151" i="5"/>
  <c r="M40" i="5"/>
  <c r="M198" i="5"/>
  <c r="M171" i="5"/>
  <c r="M42" i="5"/>
  <c r="M52" i="5"/>
  <c r="M75" i="5"/>
  <c r="M18" i="5"/>
  <c r="M70" i="5"/>
  <c r="M21" i="5"/>
  <c r="M95" i="5"/>
  <c r="M25" i="5"/>
  <c r="M129" i="5"/>
  <c r="M83" i="5"/>
  <c r="M104" i="5"/>
  <c r="M113" i="5"/>
  <c r="M63" i="5"/>
  <c r="M60" i="5"/>
  <c r="M20" i="5"/>
  <c r="M106" i="5"/>
  <c r="M148" i="5"/>
  <c r="M79" i="5"/>
  <c r="M117" i="5"/>
  <c r="M128" i="5"/>
  <c r="M208" i="5"/>
  <c r="M156" i="5"/>
  <c r="M17" i="5"/>
  <c r="M159" i="5"/>
  <c r="M35" i="5"/>
  <c r="M188" i="5"/>
  <c r="M142" i="5"/>
  <c r="M61" i="5"/>
  <c r="M34" i="5"/>
  <c r="M66" i="5"/>
  <c r="M130" i="5"/>
  <c r="M81" i="5"/>
  <c r="M183" i="5"/>
  <c r="M118" i="5"/>
  <c r="M182" i="5"/>
  <c r="M13" i="5"/>
  <c r="M115" i="5"/>
  <c r="M150" i="5"/>
  <c r="M19" i="5"/>
  <c r="M190" i="5"/>
  <c r="M144" i="5"/>
  <c r="M121" i="5"/>
  <c r="M99" i="5"/>
  <c r="M86" i="5"/>
  <c r="M67" i="5"/>
  <c r="M101" i="5"/>
  <c r="M100" i="5"/>
  <c r="M172" i="5"/>
  <c r="M200" i="5"/>
  <c r="M162" i="5"/>
  <c r="M43" i="5"/>
  <c r="M22" i="5"/>
  <c r="M210" i="5"/>
  <c r="M105" i="5"/>
  <c r="M206" i="5"/>
  <c r="M51" i="5"/>
  <c r="M108" i="5"/>
  <c r="M73" i="5"/>
  <c r="M80" i="5"/>
  <c r="M154" i="5"/>
  <c r="M15" i="5"/>
  <c r="M112" i="5"/>
  <c r="M93" i="5"/>
  <c r="M98" i="5"/>
  <c r="M176" i="5"/>
  <c r="M116" i="5"/>
  <c r="M164" i="5"/>
  <c r="M132" i="5"/>
  <c r="M23" i="5"/>
  <c r="M191" i="5"/>
  <c r="M59" i="5"/>
  <c r="M77" i="5"/>
  <c r="M28" i="5"/>
  <c r="M36" i="5"/>
  <c r="M204" i="5"/>
  <c r="M87" i="5"/>
  <c r="M192" i="5"/>
  <c r="M45" i="5"/>
  <c r="M125" i="5"/>
  <c r="M179" i="5"/>
  <c r="M167" i="5"/>
  <c r="M199" i="5"/>
  <c r="M202" i="5"/>
  <c r="M46" i="5"/>
  <c r="M160" i="5"/>
  <c r="M155" i="5"/>
  <c r="M32" i="5"/>
  <c r="M165" i="5"/>
  <c r="M138" i="5"/>
  <c r="M30" i="5"/>
  <c r="M194" i="5"/>
  <c r="M58" i="5"/>
  <c r="M181" i="5"/>
  <c r="M47" i="5"/>
  <c r="M57" i="5"/>
  <c r="M109" i="5"/>
  <c r="M131" i="5"/>
  <c r="M126" i="5"/>
  <c r="M147" i="5"/>
  <c r="M135" i="5"/>
  <c r="M110" i="5"/>
  <c r="M120" i="5"/>
  <c r="M94" i="5"/>
  <c r="M65" i="5"/>
  <c r="M39" i="5"/>
  <c r="M49" i="5"/>
  <c r="M41" i="5"/>
  <c r="M29" i="5"/>
  <c r="M175" i="5"/>
  <c r="M213" i="5"/>
  <c r="M48" i="5"/>
  <c r="M136" i="5"/>
  <c r="M16" i="5"/>
  <c r="M54" i="5"/>
  <c r="M143" i="5"/>
  <c r="M76" i="5"/>
  <c r="M102" i="5"/>
  <c r="M90" i="5"/>
  <c r="M107" i="5"/>
  <c r="M145" i="5"/>
  <c r="M127" i="5"/>
  <c r="M174" i="5"/>
  <c r="M146" i="5"/>
  <c r="M122" i="5"/>
  <c r="M134" i="5"/>
  <c r="M158" i="5"/>
  <c r="M141" i="5"/>
  <c r="M189" i="5"/>
  <c r="M89" i="5"/>
  <c r="M56" i="5"/>
  <c r="M82" i="5"/>
  <c r="M205" i="5"/>
  <c r="M111" i="5"/>
  <c r="M97" i="5"/>
  <c r="M50" i="5"/>
  <c r="M157" i="5"/>
  <c r="M84" i="5"/>
  <c r="M62" i="5"/>
  <c r="M197" i="5"/>
  <c r="M173" i="5"/>
  <c r="M203" i="5"/>
  <c r="M91" i="5"/>
  <c r="M133" i="5"/>
  <c r="M88" i="5"/>
  <c r="M170" i="5"/>
  <c r="M27" i="5"/>
  <c r="M38" i="5"/>
  <c r="M26" i="5"/>
  <c r="M114" i="5"/>
  <c r="M166" i="5"/>
  <c r="M211" i="5"/>
  <c r="M10" i="5"/>
  <c r="M193" i="5"/>
  <c r="M103" i="5"/>
  <c r="M153" i="5"/>
  <c r="M137" i="5"/>
  <c r="M214" i="5"/>
  <c r="M72" i="5"/>
  <c r="M139" i="5"/>
  <c r="M96" i="5"/>
  <c r="M187" i="5"/>
  <c r="M55" i="5"/>
  <c r="M161" i="5"/>
  <c r="M16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tc={59752A79-E489-7240-88CC-36972B8108F8}</author>
    <author>tc={F1395B76-7807-3D4B-A5AB-84C7A358C3EB}</author>
  </authors>
  <commentList>
    <comment ref="E9" authorId="0" shapeId="0" xr:uid="{00000000-0006-0000-0100-000001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Note, the truncated triangle of the emissions from 2014 to 2021, inclusive, if one aims for ZERO emissions in 2024 starting from level A in 2013, is 52/11*A (which can be derived as 8 years of full emissions from 2014-2021 minus the step down emissions, each year, which are 1/11, 2/11, 3/11, …8/11, which sum to 36/11. Thus it gives 8 -36/11, which is 52/11). </t>
      </text>
    </comment>
    <comment ref="AD9" authorId="1" shapeId="0" xr:uid="{00000000-0006-0000-0100-000002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Note, the truncated triangle of the emissions from 2014 to 2021, inclusive, if one aims for ZERO emissions in 2024 starting from level A in 2013, is 52/11*A (which can be derived as 8 years of full emissions from 2014-2021 minus the step down emissions, each year, which are 1/11, 2/11, 3/11, …8/11, which sum to 36/11. Thus it gives 8 -36/11, which is 52/11). </t>
      </text>
    </comment>
  </commentList>
</comments>
</file>

<file path=xl/sharedStrings.xml><?xml version="1.0" encoding="utf-8"?>
<sst xmlns="http://schemas.openxmlformats.org/spreadsheetml/2006/main" count="4662" uniqueCount="892">
  <si>
    <t>source</t>
  </si>
  <si>
    <t>scenario (PRIMAP-hist)</t>
  </si>
  <si>
    <t>provenance</t>
  </si>
  <si>
    <t>area (ISO3)</t>
  </si>
  <si>
    <t>entity</t>
  </si>
  <si>
    <t>unit</t>
  </si>
  <si>
    <t>category (IPCC2006_PRIMAP)</t>
  </si>
  <si>
    <t>PRIMAP-hist_v2.5_final_ne_nr</t>
  </si>
  <si>
    <t>HISTCR</t>
  </si>
  <si>
    <t>measured</t>
  </si>
  <si>
    <t>ABW</t>
  </si>
  <si>
    <t>CO2</t>
  </si>
  <si>
    <t>CO2 * gigagram / a</t>
  </si>
  <si>
    <t>KYOTOGHG (AR6GWP100)</t>
  </si>
  <si>
    <t>AFG</t>
  </si>
  <si>
    <t>AGO</t>
  </si>
  <si>
    <t>AIA</t>
  </si>
  <si>
    <t>ALB</t>
  </si>
  <si>
    <t>AND</t>
  </si>
  <si>
    <t>ANT</t>
  </si>
  <si>
    <t>ARE</t>
  </si>
  <si>
    <t>ARG</t>
  </si>
  <si>
    <t>ARM</t>
  </si>
  <si>
    <t>ATA</t>
  </si>
  <si>
    <t>ATG</t>
  </si>
  <si>
    <t>AUS</t>
  </si>
  <si>
    <t>AUT</t>
  </si>
  <si>
    <t>AZE</t>
  </si>
  <si>
    <t>BDI</t>
  </si>
  <si>
    <t>BEL</t>
  </si>
  <si>
    <t>BEN</t>
  </si>
  <si>
    <t>BFA</t>
  </si>
  <si>
    <t>BGD</t>
  </si>
  <si>
    <t>BGR</t>
  </si>
  <si>
    <t>BHR</t>
  </si>
  <si>
    <t>BHS</t>
  </si>
  <si>
    <t>BIH</t>
  </si>
  <si>
    <t>BLR</t>
  </si>
  <si>
    <t>BLZ</t>
  </si>
  <si>
    <t>BOL</t>
  </si>
  <si>
    <t>BRA</t>
  </si>
  <si>
    <t>BRB</t>
  </si>
  <si>
    <t>BRN</t>
  </si>
  <si>
    <t>BTN</t>
  </si>
  <si>
    <t>BWA</t>
  </si>
  <si>
    <t>CAF</t>
  </si>
  <si>
    <t>CAN</t>
  </si>
  <si>
    <t>CHE</t>
  </si>
  <si>
    <t>CHL</t>
  </si>
  <si>
    <t>CHN</t>
  </si>
  <si>
    <t>CIV</t>
  </si>
  <si>
    <t>CMR</t>
  </si>
  <si>
    <t>COD</t>
  </si>
  <si>
    <t>COG</t>
  </si>
  <si>
    <t>COK</t>
  </si>
  <si>
    <t>COL</t>
  </si>
  <si>
    <t>COM</t>
  </si>
  <si>
    <t>CPV</t>
  </si>
  <si>
    <t>CRI</t>
  </si>
  <si>
    <t>CUB</t>
  </si>
  <si>
    <t>CYP</t>
  </si>
  <si>
    <t>CZE</t>
  </si>
  <si>
    <t>DEU</t>
  </si>
  <si>
    <t>DJI</t>
  </si>
  <si>
    <t>DMA</t>
  </si>
  <si>
    <t>DNK</t>
  </si>
  <si>
    <t>DOM</t>
  </si>
  <si>
    <t>DZA</t>
  </si>
  <si>
    <t>ECU</t>
  </si>
  <si>
    <t>EGY</t>
  </si>
  <si>
    <t>ERI</t>
  </si>
  <si>
    <t>ESP</t>
  </si>
  <si>
    <t>EST</t>
  </si>
  <si>
    <t>ETH</t>
  </si>
  <si>
    <t>FIN</t>
  </si>
  <si>
    <t>FJI</t>
  </si>
  <si>
    <t>FRA</t>
  </si>
  <si>
    <t>FSM</t>
  </si>
  <si>
    <t>GAB</t>
  </si>
  <si>
    <t>GBR</t>
  </si>
  <si>
    <t>GEO</t>
  </si>
  <si>
    <t>GHA</t>
  </si>
  <si>
    <t>GIN</t>
  </si>
  <si>
    <t>GMB</t>
  </si>
  <si>
    <t>GNB</t>
  </si>
  <si>
    <t>GNQ</t>
  </si>
  <si>
    <t>GRC</t>
  </si>
  <si>
    <t>GRD</t>
  </si>
  <si>
    <t>GTM</t>
  </si>
  <si>
    <t>GUY</t>
  </si>
  <si>
    <t>HKG</t>
  </si>
  <si>
    <t>HND</t>
  </si>
  <si>
    <t>HRV</t>
  </si>
  <si>
    <t>HTI</t>
  </si>
  <si>
    <t>HUN</t>
  </si>
  <si>
    <t>IDN</t>
  </si>
  <si>
    <t>IND</t>
  </si>
  <si>
    <t>IRL</t>
  </si>
  <si>
    <t>IRN</t>
  </si>
  <si>
    <t>IRQ</t>
  </si>
  <si>
    <t>ISL</t>
  </si>
  <si>
    <t>ISR</t>
  </si>
  <si>
    <t>ITA</t>
  </si>
  <si>
    <t>JAM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</si>
  <si>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</si>
  <si>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</si>
  <si>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</si>
  <si>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</si>
  <si>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</si>
  <si>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</si>
  <si>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</si>
  <si>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</si>
  <si>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</si>
  <si>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</si>
  <si>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</si>
  <si>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</si>
  <si>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</si>
  <si>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</si>
  <si>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</si>
  <si>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LIE</t>
  </si>
  <si>
    <t>LKA</t>
  </si>
  <si>
    <t>LSO</t>
  </si>
  <si>
    <t>LTU</t>
  </si>
  <si>
    <t>LUX</t>
  </si>
  <si>
    <t>LVA</t>
  </si>
  <si>
    <t>MAC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</si>
  <si>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</si>
  <si>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</si>
  <si>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</si>
  <si>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</si>
  <si>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</si>
  <si>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</si>
  <si>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</si>
  <si>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</si>
  <si>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</si>
  <si>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</si>
  <si>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</si>
  <si>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</si>
  <si>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</si>
  <si>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>MOZ</t>
  </si>
  <si>
    <t>MRT</t>
  </si>
  <si>
    <t>MUS</t>
  </si>
  <si>
    <t>MWI</t>
  </si>
  <si>
    <t>MYS</t>
  </si>
  <si>
    <t>NAM</t>
  </si>
  <si>
    <t>NER</t>
  </si>
  <si>
    <t>NGA</t>
  </si>
  <si>
    <t>NIC</t>
  </si>
  <si>
    <t>NIU</t>
  </si>
  <si>
    <t>NLD</t>
  </si>
  <si>
    <t>NOR</t>
  </si>
  <si>
    <t>NPL</t>
  </si>
  <si>
    <t>NRU</t>
  </si>
  <si>
    <t>NZL</t>
  </si>
  <si>
    <t>OMN</t>
  </si>
  <si>
    <t>PAK</t>
  </si>
  <si>
    <t>PAN</t>
  </si>
  <si>
    <t>PER</t>
  </si>
  <si>
    <t>PHL</t>
  </si>
  <si>
    <t>PLW</t>
  </si>
  <si>
    <t>PNG</t>
  </si>
  <si>
    <t>POL</t>
  </si>
  <si>
    <t>PRK</t>
  </si>
  <si>
    <t>PRT</t>
  </si>
  <si>
    <t>PRY</t>
  </si>
  <si>
    <t>QAT</t>
  </si>
  <si>
    <t>ROU</t>
  </si>
  <si>
    <t>RUS</t>
  </si>
  <si>
    <t>RWA</t>
  </si>
  <si>
    <t>SAU</t>
  </si>
  <si>
    <t>SDN</t>
  </si>
  <si>
    <t>SEN</t>
  </si>
  <si>
    <t>SGP</t>
  </si>
  <si>
    <t>SHN</t>
  </si>
  <si>
    <t>SLB</t>
  </si>
  <si>
    <t>SLE</t>
  </si>
  <si>
    <t>SLV</t>
  </si>
  <si>
    <t>SMR</t>
  </si>
  <si>
    <t>SOM</t>
  </si>
  <si>
    <t>SRB</t>
  </si>
  <si>
    <t>SSD</t>
  </si>
  <si>
    <t>STP</t>
  </si>
  <si>
    <t>SUR</t>
  </si>
  <si>
    <t>SVK</t>
  </si>
  <si>
    <t>SVN</t>
  </si>
  <si>
    <t>SWE</t>
  </si>
  <si>
    <t>SWZ</t>
  </si>
  <si>
    <t>SYC</t>
  </si>
  <si>
    <t>SYR</t>
  </si>
  <si>
    <t>TCA</t>
  </si>
  <si>
    <t>TCD</t>
  </si>
  <si>
    <t>TGO</t>
  </si>
  <si>
    <t>THA</t>
  </si>
  <si>
    <t>TJK</t>
  </si>
  <si>
    <t>TKL</t>
  </si>
  <si>
    <t>TKM</t>
  </si>
  <si>
    <t>TLS</t>
  </si>
  <si>
    <t>TON</t>
  </si>
  <si>
    <t>TTO</t>
  </si>
  <si>
    <t>TUN</t>
  </si>
  <si>
    <t>TUR</t>
  </si>
  <si>
    <t>TUV</t>
  </si>
  <si>
    <t>TWN</t>
  </si>
  <si>
    <t>TZA</t>
  </si>
  <si>
    <t>UGA</t>
  </si>
  <si>
    <t>UKR</t>
  </si>
  <si>
    <t>URY</t>
  </si>
  <si>
    <t>USA</t>
  </si>
  <si>
    <t>UZB</t>
  </si>
  <si>
    <t>VAT</t>
  </si>
  <si>
    <t>VCT</t>
  </si>
  <si>
    <t>VEN</t>
  </si>
  <si>
    <t>VGB</t>
  </si>
  <si>
    <t>VNM</t>
  </si>
  <si>
    <t>VUT</t>
  </si>
  <si>
    <t>WSM</t>
  </si>
  <si>
    <t>YEM</t>
  </si>
  <si>
    <t>ZAF</t>
  </si>
  <si>
    <t>ZMB</t>
  </si>
  <si>
    <t>ZWE</t>
  </si>
  <si>
    <t>Sheet</t>
  </si>
  <si>
    <t>Content</t>
  </si>
  <si>
    <t>Source</t>
  </si>
  <si>
    <t>Guetschow_et_al_2023b-PRIMAP-hist_v2.5_final_no_extrap_no_rounding_15-Oct-2023.csv available at: https://zenodo.org/records/10006301</t>
  </si>
  <si>
    <t>PRIMAPhistCR_0_GHG</t>
  </si>
  <si>
    <t>PRIMAPhistCR_0_CO2</t>
  </si>
  <si>
    <t>Historical emission data by country - filtered for a) country-reported ('CR') PRIMAP hist version; b) KyotoGHGs; c) Whole economy total emissions and d) 2000-2022</t>
  </si>
  <si>
    <t>Historical emission data by country - filtered for a) country-reported ('CR') PRIMAP hist version; b) CO2; c) Whole economy total emissions and d) 2000-2022</t>
  </si>
  <si>
    <t>China</t>
  </si>
  <si>
    <t>United States</t>
  </si>
  <si>
    <t>India</t>
  </si>
  <si>
    <t>Indonesia</t>
  </si>
  <si>
    <t>Russian Federation</t>
  </si>
  <si>
    <t>Brazil</t>
  </si>
  <si>
    <t>Japan</t>
  </si>
  <si>
    <t>Iran, Islamic Republic of</t>
  </si>
  <si>
    <t>Germany</t>
  </si>
  <si>
    <t>Canada</t>
  </si>
  <si>
    <t>Saudi Arabia</t>
  </si>
  <si>
    <t>Nigeria</t>
  </si>
  <si>
    <t>Korea, Republic of</t>
  </si>
  <si>
    <t>Mexico</t>
  </si>
  <si>
    <t>Pakistan</t>
  </si>
  <si>
    <t>South Africa</t>
  </si>
  <si>
    <t>Australia</t>
  </si>
  <si>
    <t>United Kingdom</t>
  </si>
  <si>
    <t>Turkey</t>
  </si>
  <si>
    <t>France</t>
  </si>
  <si>
    <t>Italy</t>
  </si>
  <si>
    <t>Argentina</t>
  </si>
  <si>
    <t>Kazakhstan</t>
  </si>
  <si>
    <t>Poland</t>
  </si>
  <si>
    <t>Egypt</t>
  </si>
  <si>
    <t>Philippines</t>
  </si>
  <si>
    <t>Viet Nam</t>
  </si>
  <si>
    <t>Iraq</t>
  </si>
  <si>
    <t>Ukraine</t>
  </si>
  <si>
    <t>Venezuela, Bolivarian Republic of</t>
  </si>
  <si>
    <t>Thailand</t>
  </si>
  <si>
    <t>Taiwan, Province of China</t>
  </si>
  <si>
    <t>Algeria</t>
  </si>
  <si>
    <t>Spain</t>
  </si>
  <si>
    <t>Colombia</t>
  </si>
  <si>
    <t>United Arab Emirates</t>
  </si>
  <si>
    <t>Angola</t>
  </si>
  <si>
    <t>Peru</t>
  </si>
  <si>
    <t>Qatar</t>
  </si>
  <si>
    <t>Bangladesh</t>
  </si>
  <si>
    <t>Ethiopia</t>
  </si>
  <si>
    <t>Uzbekistan</t>
  </si>
  <si>
    <t>Netherlands</t>
  </si>
  <si>
    <t>Cambodia</t>
  </si>
  <si>
    <t>Tanzania, United Republic of</t>
  </si>
  <si>
    <t>Bolivia, Plurinational State of</t>
  </si>
  <si>
    <t>Côte d'Ivoire</t>
  </si>
  <si>
    <t>Czechia</t>
  </si>
  <si>
    <t>Sudan</t>
  </si>
  <si>
    <t>Belgium</t>
  </si>
  <si>
    <t>Turkmenistan</t>
  </si>
  <si>
    <t>Oman</t>
  </si>
  <si>
    <t>Ecuador</t>
  </si>
  <si>
    <t>Kenya</t>
  </si>
  <si>
    <t>Kuwait</t>
  </si>
  <si>
    <t>Malaysia</t>
  </si>
  <si>
    <t>Morocco</t>
  </si>
  <si>
    <t>Israel</t>
  </si>
  <si>
    <t>Greece</t>
  </si>
  <si>
    <t>Nepal</t>
  </si>
  <si>
    <t>Libya</t>
  </si>
  <si>
    <t>Mozambique</t>
  </si>
  <si>
    <t>Austria</t>
  </si>
  <si>
    <t>Burkina Faso</t>
  </si>
  <si>
    <t>Sri Lanka</t>
  </si>
  <si>
    <t>Ireland</t>
  </si>
  <si>
    <t>Congo</t>
  </si>
  <si>
    <t>Chile</t>
  </si>
  <si>
    <t>Romania</t>
  </si>
  <si>
    <t>Paraguay</t>
  </si>
  <si>
    <t>Portugal</t>
  </si>
  <si>
    <t>Ghana</t>
  </si>
  <si>
    <t>South Sudan</t>
  </si>
  <si>
    <t>Azerbaijan</t>
  </si>
  <si>
    <t>Cameroon</t>
  </si>
  <si>
    <t>Serbia</t>
  </si>
  <si>
    <t>Hungary</t>
  </si>
  <si>
    <t>New Zealand</t>
  </si>
  <si>
    <t>Guinea</t>
  </si>
  <si>
    <t>Uganda</t>
  </si>
  <si>
    <t>Singapore</t>
  </si>
  <si>
    <t>Syrian Arab Republic</t>
  </si>
  <si>
    <t>Denmark</t>
  </si>
  <si>
    <t>Belarus</t>
  </si>
  <si>
    <t>Trinidad and Tobago</t>
  </si>
  <si>
    <t>Tunisia</t>
  </si>
  <si>
    <t>Korea, Democratic People's Republic of</t>
  </si>
  <si>
    <t>Bulgaria</t>
  </si>
  <si>
    <t>Afghanistan</t>
  </si>
  <si>
    <t>Switzerland</t>
  </si>
  <si>
    <t>Hong Kong</t>
  </si>
  <si>
    <t>Finland</t>
  </si>
  <si>
    <t>Lao People's Democratic Republic</t>
  </si>
  <si>
    <t>Zimbabwe</t>
  </si>
  <si>
    <t>Somalia</t>
  </si>
  <si>
    <t>Yemen</t>
  </si>
  <si>
    <t>Togo</t>
  </si>
  <si>
    <t>Congo, The Democratic Republic of the</t>
  </si>
  <si>
    <t>Norway</t>
  </si>
  <si>
    <t>Slovakia</t>
  </si>
  <si>
    <t>Chad</t>
  </si>
  <si>
    <t>Bahrain</t>
  </si>
  <si>
    <t>Dominican Republic</t>
  </si>
  <si>
    <t>Jordan</t>
  </si>
  <si>
    <t>Guatemala</t>
  </si>
  <si>
    <t>Lebanon</t>
  </si>
  <si>
    <t>Senegal</t>
  </si>
  <si>
    <t>Benin</t>
  </si>
  <si>
    <t>Uruguay</t>
  </si>
  <si>
    <t>Cuba</t>
  </si>
  <si>
    <t>Nicaragua</t>
  </si>
  <si>
    <t>Bosnia and Herzegovina</t>
  </si>
  <si>
    <t>Central African Republic</t>
  </si>
  <si>
    <t>Georgia</t>
  </si>
  <si>
    <t>Malawi</t>
  </si>
  <si>
    <t>El Salvador</t>
  </si>
  <si>
    <t>Mongolia</t>
  </si>
  <si>
    <t>Sierra Leone</t>
  </si>
  <si>
    <t>Croatia</t>
  </si>
  <si>
    <t>Haiti</t>
  </si>
  <si>
    <t>Estonia</t>
  </si>
  <si>
    <t>Equatorial Guinea</t>
  </si>
  <si>
    <t>Slovenia</t>
  </si>
  <si>
    <t>Brunei Darussalam</t>
  </si>
  <si>
    <t>Costa Rica</t>
  </si>
  <si>
    <t>Liberia</t>
  </si>
  <si>
    <t>Lithuania</t>
  </si>
  <si>
    <t>Moldova, Republic of</t>
  </si>
  <si>
    <t>Jamaica</t>
  </si>
  <si>
    <t>Papua New Guinea</t>
  </si>
  <si>
    <t>Honduras</t>
  </si>
  <si>
    <t>Albania</t>
  </si>
  <si>
    <t>Tajikistan</t>
  </si>
  <si>
    <t>Armenia</t>
  </si>
  <si>
    <t>Iceland</t>
  </si>
  <si>
    <t>North Macedonia</t>
  </si>
  <si>
    <t>Mauritania</t>
  </si>
  <si>
    <t>Latvia</t>
  </si>
  <si>
    <t>Luxembourg</t>
  </si>
  <si>
    <t>Sweden</t>
  </si>
  <si>
    <t>Cyprus</t>
  </si>
  <si>
    <t>Eritrea</t>
  </si>
  <si>
    <t>Kyrgyzstan</t>
  </si>
  <si>
    <t>Timor-Leste</t>
  </si>
  <si>
    <t>Belize</t>
  </si>
  <si>
    <t>Bahamas</t>
  </si>
  <si>
    <t>Lesotho</t>
  </si>
  <si>
    <t>Barbados</t>
  </si>
  <si>
    <t>Mauritius</t>
  </si>
  <si>
    <t>Suriname</t>
  </si>
  <si>
    <t>Fiji</t>
  </si>
  <si>
    <t>Guinea-Bissau</t>
  </si>
  <si>
    <t>Rwanda</t>
  </si>
  <si>
    <t>Eswatini</t>
  </si>
  <si>
    <t>Gambia</t>
  </si>
  <si>
    <t>Botswana</t>
  </si>
  <si>
    <t>Burundi</t>
  </si>
  <si>
    <t>Malta</t>
  </si>
  <si>
    <t>Macao</t>
  </si>
  <si>
    <t>Maldives</t>
  </si>
  <si>
    <t>Montenegro</t>
  </si>
  <si>
    <t>Aruba</t>
  </si>
  <si>
    <t>Antigua and Barbuda</t>
  </si>
  <si>
    <t>Comoros</t>
  </si>
  <si>
    <t>Solomon Islands</t>
  </si>
  <si>
    <t>Seychelles</t>
  </si>
  <si>
    <t>Cabo Verde</t>
  </si>
  <si>
    <t>Saint Lucia</t>
  </si>
  <si>
    <t>Grenada</t>
  </si>
  <si>
    <t>Andorra</t>
  </si>
  <si>
    <t>Saint Vincent and the Grenadines</t>
  </si>
  <si>
    <t>Palau</t>
  </si>
  <si>
    <t>Saint Kitts and Nevis</t>
  </si>
  <si>
    <t>Turks and Caicos Islands</t>
  </si>
  <si>
    <t>Micronesia, Federated States of</t>
  </si>
  <si>
    <t>Liechtenstein</t>
  </si>
  <si>
    <t>San Marino</t>
  </si>
  <si>
    <t>Virgin Islands, British</t>
  </si>
  <si>
    <t>Marshall Islands</t>
  </si>
  <si>
    <t>Anguilla</t>
  </si>
  <si>
    <t>Kiribati</t>
  </si>
  <si>
    <t>Cook Islands</t>
  </si>
  <si>
    <t>Monaco</t>
  </si>
  <si>
    <t>Nauru</t>
  </si>
  <si>
    <t>Tuvalu</t>
  </si>
  <si>
    <t>Saint Helena, Ascension and Tristan da Cunha</t>
  </si>
  <si>
    <t>Niue</t>
  </si>
  <si>
    <t>Holy See (Vatican City State)</t>
  </si>
  <si>
    <t>Tokelau</t>
  </si>
  <si>
    <t>Niger</t>
  </si>
  <si>
    <t>Sao Tome and Principe</t>
  </si>
  <si>
    <t>Samoa</t>
  </si>
  <si>
    <t>Zambia</t>
  </si>
  <si>
    <t>Tonga</t>
  </si>
  <si>
    <t>Dominica</t>
  </si>
  <si>
    <t>Djibouti</t>
  </si>
  <si>
    <t>Bhutan</t>
  </si>
  <si>
    <t>Vanuatu</t>
  </si>
  <si>
    <t>Panama</t>
  </si>
  <si>
    <t>Myanmar</t>
  </si>
  <si>
    <t>Guyana</t>
  </si>
  <si>
    <t>Namibia</t>
  </si>
  <si>
    <t>Gabon</t>
  </si>
  <si>
    <t>Madagascar</t>
  </si>
  <si>
    <t>Mali</t>
  </si>
  <si>
    <t>United Nations</t>
  </si>
  <si>
    <t>Population Division</t>
  </si>
  <si>
    <t>Department of Economic and Social Affairs</t>
  </si>
  <si>
    <t>World Population Prospects 2022</t>
  </si>
  <si>
    <t>File GEN/01/REV1: Demographic indicators by region, subregion and country, annually for 1950-2100</t>
  </si>
  <si>
    <t>Estimates, 1950 - 2021</t>
  </si>
  <si>
    <t>POP/DB/WPP/Rev.2022/GEN/F01/Rev.1</t>
  </si>
  <si>
    <t>© July 2022 by United Nations, made available under a Creative Commons license CC BY 3.0 IGO: http://creativecommons.org/licenses/by/3.0/igo/</t>
  </si>
  <si>
    <t>Suggested citation: United Nations, Department of Economic and Social Affairs, Population Division (2022). World Population Prospects 2022, Online Edition.</t>
  </si>
  <si>
    <t>Population</t>
  </si>
  <si>
    <t>Index</t>
  </si>
  <si>
    <t>Variant</t>
  </si>
  <si>
    <t>Region, subregion, country or area *</t>
  </si>
  <si>
    <t>Notes</t>
  </si>
  <si>
    <t>Location code</t>
  </si>
  <si>
    <t>ISO3 Alpha-code</t>
  </si>
  <si>
    <t>ISO2 Alpha-code</t>
  </si>
  <si>
    <t>SDMX code**</t>
  </si>
  <si>
    <t>Type</t>
  </si>
  <si>
    <t>Parent code</t>
  </si>
  <si>
    <t>Year</t>
  </si>
  <si>
    <t>Total Population, as of 1 January (thousands)</t>
  </si>
  <si>
    <t>Total Population, as of 1 July (thousands)</t>
  </si>
  <si>
    <t>Estimates</t>
  </si>
  <si>
    <t>WORLD</t>
  </si>
  <si>
    <t/>
  </si>
  <si>
    <t>World</t>
  </si>
  <si>
    <t>Sub-Saharan Africa</t>
  </si>
  <si>
    <t>b</t>
  </si>
  <si>
    <t>SDG region</t>
  </si>
  <si>
    <t>Northern Africa and Western Asia</t>
  </si>
  <si>
    <t>Central and Southern Asia</t>
  </si>
  <si>
    <t>Eastern and South-Eastern Asia</t>
  </si>
  <si>
    <t>Latin America and the Caribbean</t>
  </si>
  <si>
    <t>Oceania (excluding Australia and New Zealand)</t>
  </si>
  <si>
    <t>Australia/New Zealand</t>
  </si>
  <si>
    <t>Europe and Northern America</t>
  </si>
  <si>
    <t>More developed regions</t>
  </si>
  <si>
    <t>d</t>
  </si>
  <si>
    <t>Development Group</t>
  </si>
  <si>
    <t>Less developed regions</t>
  </si>
  <si>
    <t>e</t>
  </si>
  <si>
    <t>Least developed countries</t>
  </si>
  <si>
    <t>f</t>
  </si>
  <si>
    <t>Less developed regions, excluding least developed countries</t>
  </si>
  <si>
    <t>g</t>
  </si>
  <si>
    <t>Less developed regions, excluding China</t>
  </si>
  <si>
    <t>Land-locked Developing Countries (LLDC)</t>
  </si>
  <si>
    <t>h</t>
  </si>
  <si>
    <t>Special other</t>
  </si>
  <si>
    <t>Small Island Developing States (SIDS)</t>
  </si>
  <si>
    <t>i</t>
  </si>
  <si>
    <t>High-income countries</t>
  </si>
  <si>
    <t>j</t>
  </si>
  <si>
    <t>Income Group</t>
  </si>
  <si>
    <t>Middle-income countries</t>
  </si>
  <si>
    <t>Upper-middle-income countries</t>
  </si>
  <si>
    <t>Lower-middle-income countries</t>
  </si>
  <si>
    <t>Low-income countries</t>
  </si>
  <si>
    <t>No income group available</t>
  </si>
  <si>
    <t>AFRICA</t>
  </si>
  <si>
    <t>Region</t>
  </si>
  <si>
    <t>Eastern Africa</t>
  </si>
  <si>
    <t>Subregion</t>
  </si>
  <si>
    <t>BI</t>
  </si>
  <si>
    <t>Country/Area</t>
  </si>
  <si>
    <t>KM</t>
  </si>
  <si>
    <t>DJ</t>
  </si>
  <si>
    <t>ER</t>
  </si>
  <si>
    <t>ET</t>
  </si>
  <si>
    <t>KE</t>
  </si>
  <si>
    <t>MG</t>
  </si>
  <si>
    <t>MW</t>
  </si>
  <si>
    <t>MU</t>
  </si>
  <si>
    <t>Mayotte</t>
  </si>
  <si>
    <t>MYT</t>
  </si>
  <si>
    <t>YT</t>
  </si>
  <si>
    <t>MZ</t>
  </si>
  <si>
    <t>Réunion</t>
  </si>
  <si>
    <t>REU</t>
  </si>
  <si>
    <t>RE</t>
  </si>
  <si>
    <t>RW</t>
  </si>
  <si>
    <t>SC</t>
  </si>
  <si>
    <t>SO</t>
  </si>
  <si>
    <t>SS</t>
  </si>
  <si>
    <t>UG</t>
  </si>
  <si>
    <t>United Republic of Tanzania</t>
  </si>
  <si>
    <t>TZ</t>
  </si>
  <si>
    <t>ZM</t>
  </si>
  <si>
    <t>ZW</t>
  </si>
  <si>
    <t>Middle Africa</t>
  </si>
  <si>
    <t>AO</t>
  </si>
  <si>
    <t>CM</t>
  </si>
  <si>
    <t>CF</t>
  </si>
  <si>
    <t>TD</t>
  </si>
  <si>
    <t>CG</t>
  </si>
  <si>
    <t>Democratic Republic of the Congo</t>
  </si>
  <si>
    <t>CD</t>
  </si>
  <si>
    <t>GQ</t>
  </si>
  <si>
    <t>GA</t>
  </si>
  <si>
    <t>ST</t>
  </si>
  <si>
    <t>Northern Africa</t>
  </si>
  <si>
    <t>DZ</t>
  </si>
  <si>
    <t>EG</t>
  </si>
  <si>
    <t>LY</t>
  </si>
  <si>
    <t>MA</t>
  </si>
  <si>
    <t>SD</t>
  </si>
  <si>
    <t>TN</t>
  </si>
  <si>
    <t>Western Sahara</t>
  </si>
  <si>
    <t>ESH</t>
  </si>
  <si>
    <t>EH</t>
  </si>
  <si>
    <t>Southern Africa</t>
  </si>
  <si>
    <t>BW</t>
  </si>
  <si>
    <t>SZ</t>
  </si>
  <si>
    <t>LS</t>
  </si>
  <si>
    <t>NA</t>
  </si>
  <si>
    <t>ZA</t>
  </si>
  <si>
    <t>Western Africa</t>
  </si>
  <si>
    <t>BJ</t>
  </si>
  <si>
    <t>BF</t>
  </si>
  <si>
    <t>CV</t>
  </si>
  <si>
    <t>CI</t>
  </si>
  <si>
    <t>GM</t>
  </si>
  <si>
    <t>GH</t>
  </si>
  <si>
    <t>GN</t>
  </si>
  <si>
    <t>GW</t>
  </si>
  <si>
    <t>LR</t>
  </si>
  <si>
    <t>ML</t>
  </si>
  <si>
    <t>MR</t>
  </si>
  <si>
    <t>NE</t>
  </si>
  <si>
    <t>NG</t>
  </si>
  <si>
    <t>Saint Helena</t>
  </si>
  <si>
    <t>SH</t>
  </si>
  <si>
    <t>SN</t>
  </si>
  <si>
    <t>SL</t>
  </si>
  <si>
    <t>TG</t>
  </si>
  <si>
    <t>ASIA</t>
  </si>
  <si>
    <t>Central Asia</t>
  </si>
  <si>
    <t>KZ</t>
  </si>
  <si>
    <t>KG</t>
  </si>
  <si>
    <t>TJ</t>
  </si>
  <si>
    <t>TM</t>
  </si>
  <si>
    <t>UZ</t>
  </si>
  <si>
    <t>Eastern Asia</t>
  </si>
  <si>
    <t>CN</t>
  </si>
  <si>
    <t>China, Hong Kong SAR</t>
  </si>
  <si>
    <t>HK</t>
  </si>
  <si>
    <t>China, Macao SAR</t>
  </si>
  <si>
    <t>MO</t>
  </si>
  <si>
    <t>China, Taiwan Province of China</t>
  </si>
  <si>
    <t>TW</t>
  </si>
  <si>
    <t>Dem. People's Republic of Korea</t>
  </si>
  <si>
    <t>KP</t>
  </si>
  <si>
    <t>JP</t>
  </si>
  <si>
    <t>MN</t>
  </si>
  <si>
    <t>Republic of Korea</t>
  </si>
  <si>
    <t>KR</t>
  </si>
  <si>
    <t>Southern Asia</t>
  </si>
  <si>
    <t>AF</t>
  </si>
  <si>
    <t>BD</t>
  </si>
  <si>
    <t>BT</t>
  </si>
  <si>
    <t>IN</t>
  </si>
  <si>
    <t>Iran (Islamic Republic of)</t>
  </si>
  <si>
    <t>IR</t>
  </si>
  <si>
    <t>MV</t>
  </si>
  <si>
    <t>NP</t>
  </si>
  <si>
    <t>PK</t>
  </si>
  <si>
    <t>LK</t>
  </si>
  <si>
    <t>South-Eastern Asia</t>
  </si>
  <si>
    <t>BN</t>
  </si>
  <si>
    <t>KH</t>
  </si>
  <si>
    <t>ID</t>
  </si>
  <si>
    <t>LA</t>
  </si>
  <si>
    <t>MY</t>
  </si>
  <si>
    <t>MM</t>
  </si>
  <si>
    <t>PH</t>
  </si>
  <si>
    <t>SG</t>
  </si>
  <si>
    <t>TH</t>
  </si>
  <si>
    <t>TL</t>
  </si>
  <si>
    <t>VN</t>
  </si>
  <si>
    <t>Western Asia</t>
  </si>
  <si>
    <t>AM</t>
  </si>
  <si>
    <t>AZ</t>
  </si>
  <si>
    <t>BH</t>
  </si>
  <si>
    <t>CY</t>
  </si>
  <si>
    <t>GE</t>
  </si>
  <si>
    <t>IQ</t>
  </si>
  <si>
    <t>IL</t>
  </si>
  <si>
    <t>JO</t>
  </si>
  <si>
    <t>KW</t>
  </si>
  <si>
    <t>LB</t>
  </si>
  <si>
    <t>OM</t>
  </si>
  <si>
    <t>QA</t>
  </si>
  <si>
    <t>SA</t>
  </si>
  <si>
    <t>State of Palestine</t>
  </si>
  <si>
    <t>PSE</t>
  </si>
  <si>
    <t>PS</t>
  </si>
  <si>
    <t>SY</t>
  </si>
  <si>
    <t>Türkiye</t>
  </si>
  <si>
    <t>TR</t>
  </si>
  <si>
    <t>AE</t>
  </si>
  <si>
    <t>YE</t>
  </si>
  <si>
    <t>EUROPE</t>
  </si>
  <si>
    <t>Eastern Europe</t>
  </si>
  <si>
    <t>BY</t>
  </si>
  <si>
    <t>BG</t>
  </si>
  <si>
    <t>CZ</t>
  </si>
  <si>
    <t>HU</t>
  </si>
  <si>
    <t>PL</t>
  </si>
  <si>
    <t>Republic of Moldova</t>
  </si>
  <si>
    <t>MD</t>
  </si>
  <si>
    <t>RO</t>
  </si>
  <si>
    <t>RU</t>
  </si>
  <si>
    <t>SK</t>
  </si>
  <si>
    <t>UA</t>
  </si>
  <si>
    <t>Northern Europe</t>
  </si>
  <si>
    <t>DK</t>
  </si>
  <si>
    <t>EE</t>
  </si>
  <si>
    <t>Faroe Islands</t>
  </si>
  <si>
    <t>FRO</t>
  </si>
  <si>
    <t>FO</t>
  </si>
  <si>
    <t>FI</t>
  </si>
  <si>
    <t>Guernsey</t>
  </si>
  <si>
    <t>GGY</t>
  </si>
  <si>
    <t>GG</t>
  </si>
  <si>
    <t>IS</t>
  </si>
  <si>
    <t>IE</t>
  </si>
  <si>
    <t>Isle of Man</t>
  </si>
  <si>
    <t>IMN</t>
  </si>
  <si>
    <t>IM</t>
  </si>
  <si>
    <t>Jersey</t>
  </si>
  <si>
    <t>JEY</t>
  </si>
  <si>
    <t>JE</t>
  </si>
  <si>
    <t>LV</t>
  </si>
  <si>
    <t>LT</t>
  </si>
  <si>
    <t>NO</t>
  </si>
  <si>
    <t>SE</t>
  </si>
  <si>
    <t>GB</t>
  </si>
  <si>
    <t>Southern Europe</t>
  </si>
  <si>
    <t>AL</t>
  </si>
  <si>
    <t>AD</t>
  </si>
  <si>
    <t>BA</t>
  </si>
  <si>
    <t>HR</t>
  </si>
  <si>
    <t>Gibraltar</t>
  </si>
  <si>
    <t>GIB</t>
  </si>
  <si>
    <t>GI</t>
  </si>
  <si>
    <t>GR</t>
  </si>
  <si>
    <t>Holy See</t>
  </si>
  <si>
    <t>VA</t>
  </si>
  <si>
    <t>IT</t>
  </si>
  <si>
    <t>Kosovo (under UNSC res. 1244)</t>
  </si>
  <si>
    <t>XKX</t>
  </si>
  <si>
    <t>XK</t>
  </si>
  <si>
    <t>MT</t>
  </si>
  <si>
    <t>ME</t>
  </si>
  <si>
    <t>MK</t>
  </si>
  <si>
    <t>PT</t>
  </si>
  <si>
    <t>SM</t>
  </si>
  <si>
    <t>RS</t>
  </si>
  <si>
    <t>SI</t>
  </si>
  <si>
    <t>ES</t>
  </si>
  <si>
    <t>Western Europe</t>
  </si>
  <si>
    <t>AT</t>
  </si>
  <si>
    <t>BE</t>
  </si>
  <si>
    <t>FR</t>
  </si>
  <si>
    <t>DE</t>
  </si>
  <si>
    <t>LI</t>
  </si>
  <si>
    <t>LU</t>
  </si>
  <si>
    <t>MC</t>
  </si>
  <si>
    <t>NL</t>
  </si>
  <si>
    <t>CH</t>
  </si>
  <si>
    <t>LATIN AMERICA AND THE CARIBBEAN</t>
  </si>
  <si>
    <t>Caribbean</t>
  </si>
  <si>
    <t>AI</t>
  </si>
  <si>
    <t>AG</t>
  </si>
  <si>
    <t>AW</t>
  </si>
  <si>
    <t>BS</t>
  </si>
  <si>
    <t>BB</t>
  </si>
  <si>
    <t>Bonaire, Sint Eustatius and Saba</t>
  </si>
  <si>
    <t>BES</t>
  </si>
  <si>
    <t>BQ</t>
  </si>
  <si>
    <t>British Virgin Islands</t>
  </si>
  <si>
    <t>VG</t>
  </si>
  <si>
    <t>Cayman Islands</t>
  </si>
  <si>
    <t>CYM</t>
  </si>
  <si>
    <t>KY</t>
  </si>
  <si>
    <t>CU</t>
  </si>
  <si>
    <t>Curaçao</t>
  </si>
  <si>
    <t>CUW</t>
  </si>
  <si>
    <t>CW</t>
  </si>
  <si>
    <t>DM</t>
  </si>
  <si>
    <t>DO</t>
  </si>
  <si>
    <t>GD</t>
  </si>
  <si>
    <t>Guadeloupe</t>
  </si>
  <si>
    <t>GLP</t>
  </si>
  <si>
    <t>GP</t>
  </si>
  <si>
    <t>HT</t>
  </si>
  <si>
    <t>JM</t>
  </si>
  <si>
    <t>Martinique</t>
  </si>
  <si>
    <t>MTQ</t>
  </si>
  <si>
    <t>MQ</t>
  </si>
  <si>
    <t>Montserrat</t>
  </si>
  <si>
    <t>MSR</t>
  </si>
  <si>
    <t>MS</t>
  </si>
  <si>
    <t>Puerto Rico</t>
  </si>
  <si>
    <t>PRI</t>
  </si>
  <si>
    <t>PR</t>
  </si>
  <si>
    <t>Saint Barthélemy</t>
  </si>
  <si>
    <t>BLM</t>
  </si>
  <si>
    <t>BL</t>
  </si>
  <si>
    <t>KN</t>
  </si>
  <si>
    <t>LC</t>
  </si>
  <si>
    <t>Saint Martin (French part)</t>
  </si>
  <si>
    <t>MAF</t>
  </si>
  <si>
    <t>MF</t>
  </si>
  <si>
    <t>VC</t>
  </si>
  <si>
    <t>Sint Maarten (Dutch part)</t>
  </si>
  <si>
    <t>SXM</t>
  </si>
  <si>
    <t>SX</t>
  </si>
  <si>
    <t>TT</t>
  </si>
  <si>
    <t>TC</t>
  </si>
  <si>
    <t>United States Virgin Islands</t>
  </si>
  <si>
    <t>VIR</t>
  </si>
  <si>
    <t>VI</t>
  </si>
  <si>
    <t>Central America</t>
  </si>
  <si>
    <t>BZ</t>
  </si>
  <si>
    <t>CR</t>
  </si>
  <si>
    <t>SV</t>
  </si>
  <si>
    <t>GT</t>
  </si>
  <si>
    <t>HN</t>
  </si>
  <si>
    <t>MX</t>
  </si>
  <si>
    <t>NI</t>
  </si>
  <si>
    <t>PA</t>
  </si>
  <si>
    <t>South America</t>
  </si>
  <si>
    <t>AR</t>
  </si>
  <si>
    <t>Bolivia (Plurinational State of)</t>
  </si>
  <si>
    <t>BO</t>
  </si>
  <si>
    <t>BR</t>
  </si>
  <si>
    <t>CL</t>
  </si>
  <si>
    <t>CO</t>
  </si>
  <si>
    <t>EC</t>
  </si>
  <si>
    <t>Falkland Islands (Malvinas)</t>
  </si>
  <si>
    <t>FLK</t>
  </si>
  <si>
    <t>FK</t>
  </si>
  <si>
    <t>French Guiana</t>
  </si>
  <si>
    <t>GUF</t>
  </si>
  <si>
    <t>GF</t>
  </si>
  <si>
    <t>GY</t>
  </si>
  <si>
    <t>PY</t>
  </si>
  <si>
    <t>PE</t>
  </si>
  <si>
    <t>SR</t>
  </si>
  <si>
    <t>UY</t>
  </si>
  <si>
    <t>Venezuela (Bolivarian Republic of)</t>
  </si>
  <si>
    <t>VE</t>
  </si>
  <si>
    <t>NORTHERN AMERICA</t>
  </si>
  <si>
    <t>Bermuda</t>
  </si>
  <si>
    <t>BMU</t>
  </si>
  <si>
    <t>BM</t>
  </si>
  <si>
    <t>CA</t>
  </si>
  <si>
    <t>Greenland</t>
  </si>
  <si>
    <t>GRL</t>
  </si>
  <si>
    <t>GL</t>
  </si>
  <si>
    <t>Saint Pierre and Miquelon</t>
  </si>
  <si>
    <t>SPM</t>
  </si>
  <si>
    <t>PM</t>
  </si>
  <si>
    <t>United States of America</t>
  </si>
  <si>
    <t>US</t>
  </si>
  <si>
    <t>OCEANIA</t>
  </si>
  <si>
    <t>AU</t>
  </si>
  <si>
    <t>NZ</t>
  </si>
  <si>
    <t>Melanesia</t>
  </si>
  <si>
    <t>FJ</t>
  </si>
  <si>
    <t>New Caledonia</t>
  </si>
  <si>
    <t>NCL</t>
  </si>
  <si>
    <t>NC</t>
  </si>
  <si>
    <t>PG</t>
  </si>
  <si>
    <t>SB</t>
  </si>
  <si>
    <t>VU</t>
  </si>
  <si>
    <t>Micronesia</t>
  </si>
  <si>
    <t>Guam</t>
  </si>
  <si>
    <t>GUM</t>
  </si>
  <si>
    <t>GU</t>
  </si>
  <si>
    <t>KI</t>
  </si>
  <si>
    <t>MH</t>
  </si>
  <si>
    <t>Micronesia (Fed. States of)</t>
  </si>
  <si>
    <t>FM</t>
  </si>
  <si>
    <t>NR</t>
  </si>
  <si>
    <t>Northern Mariana Islands</t>
  </si>
  <si>
    <t>MNP</t>
  </si>
  <si>
    <t>MP</t>
  </si>
  <si>
    <t>PW</t>
  </si>
  <si>
    <t>Polynesia</t>
  </si>
  <si>
    <t>American Samoa</t>
  </si>
  <si>
    <t>ASM</t>
  </si>
  <si>
    <t>AS</t>
  </si>
  <si>
    <t>CK</t>
  </si>
  <si>
    <t>French Polynesia</t>
  </si>
  <si>
    <t>PYF</t>
  </si>
  <si>
    <t>PF</t>
  </si>
  <si>
    <t>NU</t>
  </si>
  <si>
    <t>WS</t>
  </si>
  <si>
    <t>TK</t>
  </si>
  <si>
    <t>TO</t>
  </si>
  <si>
    <t>TV</t>
  </si>
  <si>
    <t>Wallis and Futuna Islands</t>
  </si>
  <si>
    <t>WLF</t>
  </si>
  <si>
    <t>WF</t>
  </si>
  <si>
    <t>United Nations, Population Division, Department of Economic and Social Affairs, available at: https://population.un.org/wpp/ - with specific accessed file at: https://population.un.org/wpp/Download/Files/1_Indicators%20(Standard)/EXCEL_FILES/1_General/WPP2022_GEN_F01_DEMOGRAPHIC_INDICATORS_COMPACT_REV1.xlsx</t>
  </si>
  <si>
    <t>UNPop_WPP2022_UN_2020_1July</t>
  </si>
  <si>
    <t>UN World Population prospects 2022; filtered for year 2020 total population data, 1 July (mid-year)</t>
  </si>
  <si>
    <t>Total Population, 2020, 1 July</t>
  </si>
  <si>
    <t>GHG</t>
  </si>
  <si>
    <t>A. Cumulative actual CO2 emissions from 2014 to 2021 (MtCO2eq)</t>
  </si>
  <si>
    <t>C. Difference of CO2 cumulative emissions (MtCO2eq)</t>
  </si>
  <si>
    <t>B. Cumulative hypothetical CO2 emissions from 2014 to 2021 with phase-out in 2024 (MtCO2eq)</t>
  </si>
  <si>
    <t>GHG (ktCO2eq)</t>
  </si>
  <si>
    <t>CO2 (ktCO2)</t>
  </si>
  <si>
    <t>TCRE</t>
  </si>
  <si>
    <t>The transient climate response to cumulative CO2 emissions (footnote 41, IPCC AR6 WG1 SPM)</t>
  </si>
  <si>
    <t>K/TtC</t>
  </si>
  <si>
    <t>K/MtCO2</t>
  </si>
  <si>
    <t>Column</t>
  </si>
  <si>
    <t>Country. </t>
  </si>
  <si>
    <t>A</t>
  </si>
  <si>
    <t>B</t>
  </si>
  <si>
    <t>C</t>
  </si>
  <si>
    <t>Cumulative GHG emissions 2014-2021</t>
  </si>
  <si>
    <t>GHG Inventory (MtCO2eq/yr)</t>
  </si>
  <si>
    <t>Counterfactual Zero emissions by 2024 (MtCO2eq/yr)</t>
  </si>
  <si>
    <t>Difference (MtCO2eq/yr)</t>
  </si>
  <si>
    <t>D</t>
  </si>
  <si>
    <t>E</t>
  </si>
  <si>
    <t>F</t>
  </si>
  <si>
    <t>G</t>
  </si>
  <si>
    <t>H</t>
  </si>
  <si>
    <t>I</t>
  </si>
  <si>
    <t>J</t>
  </si>
  <si>
    <t>Temperature contribution (K)</t>
  </si>
  <si>
    <t>World Rank (out of 205 countries)</t>
  </si>
  <si>
    <t>For column A</t>
  </si>
  <si>
    <t>For column C</t>
  </si>
  <si>
    <t>For C (CO2-only). </t>
  </si>
  <si>
    <t>Per-capita for A</t>
  </si>
  <si>
    <t>Per-capita for C</t>
  </si>
  <si>
    <t>Induced temperature (column D)</t>
  </si>
  <si>
    <t>Induced warming per capita (column G)</t>
  </si>
  <si>
    <t>POP</t>
  </si>
  <si>
    <t>Calculations_Table1</t>
  </si>
  <si>
    <t>All calculations for Table 1</t>
  </si>
  <si>
    <t>Own calculations based on data sources below</t>
  </si>
  <si>
    <t>Prof. Malte Meinshausen</t>
  </si>
  <si>
    <t>Version:</t>
  </si>
  <si>
    <t>1.0</t>
  </si>
  <si>
    <t xml:space="preserve">Calculated by: </t>
  </si>
  <si>
    <t xml:space="preserve">Last formatted: </t>
  </si>
  <si>
    <t>Date:</t>
  </si>
  <si>
    <t>Australia's temperature contributions due to 2014-2021 emissions in context</t>
  </si>
  <si>
    <r>
      <rPr>
        <b/>
        <sz val="12"/>
        <color theme="1"/>
        <rFont val="Calibri"/>
        <family val="2"/>
        <scheme val="minor"/>
      </rPr>
      <t>UN World Population prospects 2022</t>
    </r>
    <r>
      <rPr>
        <sz val="12"/>
        <color theme="1"/>
        <rFont val="Calibri"/>
        <family val="2"/>
        <scheme val="minor"/>
      </rPr>
      <t>; File GEN/01/REV1: Demographic indicators by region, subregion and country, annually for 1950-2100</t>
    </r>
  </si>
  <si>
    <r>
      <rPr>
        <b/>
        <sz val="12"/>
        <color theme="0"/>
        <rFont val="Calibri"/>
        <family val="2"/>
        <scheme val="minor"/>
      </rPr>
      <t>PRIMAPhist</t>
    </r>
    <r>
      <rPr>
        <sz val="12"/>
        <color theme="0"/>
        <rFont val="Calibri"/>
        <family val="2"/>
        <scheme val="minor"/>
      </rPr>
      <t xml:space="preserve"> -Historical emission data by country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</si>
</sst>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-#\ ###\ ###\ ##0;0"/>
    <numFmt numFmtId="165" formatCode="0.0E+00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8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FFFFFF"/>
      <name val="Arial"/>
      <family val="2"/>
    </font>
    <font>
      <sz val="8"/>
      <color rgb="FFFFFFFF"/>
      <name val="Arial"/>
      <family val="2"/>
    </font>
    <font>
      <sz val="7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7E0D4"/>
        <bgColor indexed="64"/>
      </patternFill>
    </fill>
    <fill>
      <patternFill patternType="solid">
        <fgColor rgb="FFBCFFF1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BCFFF1"/>
      </bottom>
      <diagonal/>
    </border>
    <border>
      <left/>
      <right/>
      <top style="thin">
        <color rgb="FFBCFFF1"/>
      </top>
      <bottom style="thin">
        <color rgb="FFBCFFF1"/>
      </bottom>
      <diagonal/>
    </border>
    <border>
      <left/>
      <right/>
      <top style="thin">
        <color rgb="FFBCFFF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85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0" fontId="18" fillId="0" borderId="0" xfId="0" applyFont="1"/>
    <xf numFmtId="0" fontId="20" fillId="34" borderId="0" xfId="42" applyFont="1" applyFill="1"/>
    <xf numFmtId="0" fontId="20" fillId="34" borderId="0" xfId="42" applyFont="1" applyFill="1" applyAlignment="1">
      <alignment horizontal="center"/>
    </xf>
    <xf numFmtId="0" fontId="21" fillId="34" borderId="0" xfId="42" applyFont="1" applyFill="1" applyAlignment="1">
      <alignment horizontal="center"/>
    </xf>
    <xf numFmtId="0" fontId="22" fillId="34" borderId="0" xfId="42" applyFont="1" applyFill="1" applyAlignment="1">
      <alignment horizontal="center"/>
    </xf>
    <xf numFmtId="0" fontId="23" fillId="34" borderId="0" xfId="42" applyFont="1" applyFill="1" applyAlignment="1">
      <alignment horizontal="center"/>
    </xf>
    <xf numFmtId="0" fontId="24" fillId="34" borderId="0" xfId="42" applyFont="1" applyFill="1" applyAlignment="1">
      <alignment horizontal="center"/>
    </xf>
    <xf numFmtId="0" fontId="25" fillId="34" borderId="0" xfId="42" quotePrefix="1" applyFont="1" applyFill="1" applyAlignment="1">
      <alignment horizontal="center"/>
    </xf>
    <xf numFmtId="0" fontId="26" fillId="34" borderId="0" xfId="42" applyFont="1" applyFill="1" applyAlignment="1">
      <alignment horizontal="center"/>
    </xf>
    <xf numFmtId="0" fontId="20" fillId="35" borderId="10" xfId="42" applyFont="1" applyFill="1" applyBorder="1" applyAlignment="1">
      <alignment horizontal="center" vertical="center"/>
    </xf>
    <xf numFmtId="0" fontId="20" fillId="35" borderId="10" xfId="42" quotePrefix="1" applyFont="1" applyFill="1" applyBorder="1" applyAlignment="1">
      <alignment vertical="center" wrapText="1"/>
    </xf>
    <xf numFmtId="0" fontId="20" fillId="35" borderId="11" xfId="42" quotePrefix="1" applyFont="1" applyFill="1" applyBorder="1" applyAlignment="1">
      <alignment vertical="center" wrapText="1"/>
    </xf>
    <xf numFmtId="0" fontId="20" fillId="35" borderId="11" xfId="42" applyFont="1" applyFill="1" applyBorder="1" applyAlignment="1">
      <alignment horizontal="center" vertical="center"/>
    </xf>
    <xf numFmtId="0" fontId="20" fillId="36" borderId="12" xfId="42" applyFont="1" applyFill="1" applyBorder="1" applyAlignment="1">
      <alignment horizontal="left"/>
    </xf>
    <xf numFmtId="0" fontId="20" fillId="36" borderId="13" xfId="42" applyFont="1" applyFill="1" applyBorder="1" applyAlignment="1">
      <alignment horizontal="left"/>
    </xf>
    <xf numFmtId="0" fontId="20" fillId="35" borderId="14" xfId="42" applyFont="1" applyFill="1" applyBorder="1" applyAlignment="1">
      <alignment horizontal="center" vertical="center"/>
    </xf>
    <xf numFmtId="0" fontId="20" fillId="35" borderId="14" xfId="42" quotePrefix="1" applyFont="1" applyFill="1" applyBorder="1" applyAlignment="1">
      <alignment horizontal="center" vertical="center"/>
    </xf>
    <xf numFmtId="0" fontId="20" fillId="35" borderId="14" xfId="42" quotePrefix="1" applyFont="1" applyFill="1" applyBorder="1" applyAlignment="1">
      <alignment horizontal="center" vertical="center" wrapText="1"/>
    </xf>
    <xf numFmtId="0" fontId="20" fillId="35" borderId="15" xfId="42" quotePrefix="1" applyFont="1" applyFill="1" applyBorder="1" applyAlignment="1">
      <alignment horizontal="center" vertical="center" wrapText="1"/>
    </xf>
    <xf numFmtId="0" fontId="20" fillId="35" borderId="15" xfId="42" quotePrefix="1" applyFont="1" applyFill="1" applyBorder="1" applyAlignment="1">
      <alignment horizontal="center" vertical="center"/>
    </xf>
    <xf numFmtId="0" fontId="20" fillId="35" borderId="16" xfId="42" quotePrefix="1" applyFont="1" applyFill="1" applyBorder="1" applyAlignment="1">
      <alignment horizontal="center" vertical="center" wrapText="1"/>
    </xf>
    <xf numFmtId="0" fontId="24" fillId="0" borderId="0" xfId="42" applyFont="1"/>
    <xf numFmtId="0" fontId="27" fillId="0" borderId="0" xfId="42" applyFont="1" applyAlignment="1">
      <alignment horizontal="left" indent="1"/>
    </xf>
    <xf numFmtId="0" fontId="24" fillId="0" borderId="0" xfId="42" applyFont="1" applyAlignment="1">
      <alignment horizontal="center"/>
    </xf>
    <xf numFmtId="0" fontId="24" fillId="0" borderId="0" xfId="42" applyFont="1" applyAlignment="1">
      <alignment horizontal="left"/>
    </xf>
    <xf numFmtId="164" fontId="24" fillId="0" borderId="0" xfId="42" applyNumberFormat="1" applyFont="1" applyAlignment="1">
      <alignment horizontal="right"/>
    </xf>
    <xf numFmtId="0" fontId="28" fillId="0" borderId="0" xfId="42" applyFont="1" applyAlignment="1">
      <alignment horizontal="left" indent="3"/>
    </xf>
    <xf numFmtId="0" fontId="28" fillId="0" borderId="0" xfId="42" applyFont="1" applyAlignment="1">
      <alignment horizontal="left" indent="4"/>
    </xf>
    <xf numFmtId="0" fontId="27" fillId="0" borderId="0" xfId="42" applyFont="1" applyAlignment="1">
      <alignment horizontal="left" indent="3"/>
    </xf>
    <xf numFmtId="0" fontId="27" fillId="0" borderId="0" xfId="42" applyFont="1" applyAlignment="1">
      <alignment horizontal="left" indent="4"/>
    </xf>
    <xf numFmtId="0" fontId="28" fillId="0" borderId="0" xfId="42" applyFont="1" applyAlignment="1">
      <alignment horizontal="left" indent="5"/>
    </xf>
    <xf numFmtId="0" fontId="18" fillId="38" borderId="0" xfId="0" applyFont="1" applyFill="1" applyAlignment="1">
      <alignment wrapText="1"/>
    </xf>
    <xf numFmtId="0" fontId="0" fillId="39" borderId="0" xfId="0" applyFill="1"/>
    <xf numFmtId="0" fontId="17" fillId="39" borderId="0" xfId="0" applyFont="1" applyFill="1"/>
    <xf numFmtId="0" fontId="18" fillId="40" borderId="0" xfId="0" applyFont="1" applyFill="1" applyAlignment="1">
      <alignment wrapText="1"/>
    </xf>
    <xf numFmtId="0" fontId="0" fillId="41" borderId="0" xfId="0" applyFill="1"/>
    <xf numFmtId="0" fontId="0" fillId="42" borderId="17" xfId="0" applyFill="1" applyBorder="1"/>
    <xf numFmtId="0" fontId="0" fillId="42" borderId="18" xfId="0" applyFill="1" applyBorder="1"/>
    <xf numFmtId="0" fontId="0" fillId="42" borderId="19" xfId="0" applyFill="1" applyBorder="1"/>
    <xf numFmtId="0" fontId="0" fillId="42" borderId="20" xfId="0" applyFill="1" applyBorder="1" applyAlignment="1">
      <alignment wrapText="1"/>
    </xf>
    <xf numFmtId="0" fontId="0" fillId="42" borderId="21" xfId="0" applyFill="1" applyBorder="1" applyAlignment="1">
      <alignment wrapText="1"/>
    </xf>
    <xf numFmtId="11" fontId="0" fillId="42" borderId="21" xfId="0" applyNumberFormat="1" applyFill="1" applyBorder="1" applyAlignment="1">
      <alignment wrapText="1"/>
    </xf>
    <xf numFmtId="0" fontId="0" fillId="42" borderId="22" xfId="0" applyFill="1" applyBorder="1" applyAlignment="1">
      <alignment wrapText="1"/>
    </xf>
    <xf numFmtId="0" fontId="29" fillId="43" borderId="23" xfId="0" applyFont="1" applyFill="1" applyBorder="1" applyAlignment="1">
      <alignment vertical="center" wrapText="1"/>
    </xf>
    <xf numFmtId="0" fontId="29" fillId="43" borderId="24" xfId="0" applyFont="1" applyFill="1" applyBorder="1" applyAlignment="1">
      <alignment vertical="center" wrapText="1"/>
    </xf>
    <xf numFmtId="0" fontId="30" fillId="43" borderId="24" xfId="0" applyFont="1" applyFill="1" applyBorder="1" applyAlignment="1">
      <alignment vertical="center" wrapText="1"/>
    </xf>
    <xf numFmtId="0" fontId="29" fillId="43" borderId="25" xfId="0" applyFont="1" applyFill="1" applyBorder="1" applyAlignment="1">
      <alignment horizontal="center" vertical="center" wrapText="1"/>
    </xf>
    <xf numFmtId="0" fontId="31" fillId="43" borderId="28" xfId="0" applyFont="1" applyFill="1" applyBorder="1" applyAlignment="1">
      <alignment horizontal="center" vertical="center" wrapText="1"/>
    </xf>
    <xf numFmtId="0" fontId="18" fillId="44" borderId="0" xfId="0" applyFont="1" applyFill="1" applyAlignment="1">
      <alignment wrapText="1"/>
    </xf>
    <xf numFmtId="0" fontId="0" fillId="45" borderId="0" xfId="0" applyFill="1"/>
    <xf numFmtId="0" fontId="0" fillId="46" borderId="0" xfId="0" applyFill="1" applyAlignment="1">
      <alignment horizontal="center" wrapText="1"/>
    </xf>
    <xf numFmtId="0" fontId="32" fillId="47" borderId="28" xfId="0" applyFont="1" applyFill="1" applyBorder="1" applyAlignment="1">
      <alignment horizontal="right" vertical="center" wrapText="1"/>
    </xf>
    <xf numFmtId="0" fontId="32" fillId="48" borderId="28" xfId="0" applyFont="1" applyFill="1" applyBorder="1" applyAlignment="1">
      <alignment horizontal="right" vertical="center" wrapText="1"/>
    </xf>
    <xf numFmtId="1" fontId="32" fillId="47" borderId="28" xfId="0" applyNumberFormat="1" applyFont="1" applyFill="1" applyBorder="1" applyAlignment="1">
      <alignment horizontal="right" vertical="center" wrapText="1"/>
    </xf>
    <xf numFmtId="1" fontId="32" fillId="48" borderId="28" xfId="0" applyNumberFormat="1" applyFont="1" applyFill="1" applyBorder="1" applyAlignment="1">
      <alignment horizontal="right" vertical="center" wrapText="1"/>
    </xf>
    <xf numFmtId="165" fontId="32" fillId="47" borderId="28" xfId="0" applyNumberFormat="1" applyFont="1" applyFill="1" applyBorder="1" applyAlignment="1">
      <alignment horizontal="right" vertical="center" wrapText="1"/>
    </xf>
    <xf numFmtId="165" fontId="32" fillId="47" borderId="29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49" borderId="0" xfId="0" applyFill="1"/>
    <xf numFmtId="0" fontId="17" fillId="49" borderId="0" xfId="0" applyFont="1" applyFill="1"/>
    <xf numFmtId="0" fontId="0" fillId="50" borderId="0" xfId="0" applyFill="1" applyAlignment="1">
      <alignment wrapText="1"/>
    </xf>
    <xf numFmtId="0" fontId="34" fillId="51" borderId="0" xfId="0" applyFont="1" applyFill="1"/>
    <xf numFmtId="0" fontId="35" fillId="50" borderId="0" xfId="0" applyFont="1" applyFill="1"/>
    <xf numFmtId="0" fontId="0" fillId="37" borderId="0" xfId="0" applyFill="1"/>
    <xf numFmtId="0" fontId="0" fillId="37" borderId="0" xfId="0" applyFill="1" applyAlignment="1">
      <alignment horizontal="left"/>
    </xf>
    <xf numFmtId="0" fontId="0" fillId="37" borderId="0" xfId="0" quotePrefix="1" applyFill="1" applyAlignment="1">
      <alignment horizontal="left"/>
    </xf>
    <xf numFmtId="15" fontId="0" fillId="37" borderId="0" xfId="0" applyNumberFormat="1" applyFill="1" applyAlignment="1">
      <alignment horizontal="left"/>
    </xf>
    <xf numFmtId="0" fontId="34" fillId="33" borderId="32" xfId="0" applyFont="1" applyFill="1" applyBorder="1" applyAlignment="1">
      <alignment wrapText="1"/>
    </xf>
    <xf numFmtId="0" fontId="17" fillId="33" borderId="32" xfId="0" applyFont="1" applyFill="1" applyBorder="1" applyAlignment="1">
      <alignment wrapText="1"/>
    </xf>
    <xf numFmtId="0" fontId="34" fillId="33" borderId="33" xfId="0" applyFont="1" applyFill="1" applyBorder="1"/>
    <xf numFmtId="0" fontId="17" fillId="33" borderId="33" xfId="0" applyFont="1" applyFill="1" applyBorder="1" applyAlignment="1">
      <alignment wrapText="1"/>
    </xf>
    <xf numFmtId="0" fontId="35" fillId="45" borderId="33" xfId="0" applyFont="1" applyFill="1" applyBorder="1"/>
    <xf numFmtId="0" fontId="0" fillId="45" borderId="33" xfId="0" applyFill="1" applyBorder="1" applyAlignment="1">
      <alignment wrapText="1"/>
    </xf>
    <xf numFmtId="0" fontId="35" fillId="45" borderId="34" xfId="0" applyFont="1" applyFill="1" applyBorder="1" applyAlignment="1">
      <alignment wrapText="1"/>
    </xf>
    <xf numFmtId="0" fontId="0" fillId="45" borderId="34" xfId="0" applyFill="1" applyBorder="1" applyAlignment="1">
      <alignment wrapText="1"/>
    </xf>
    <xf numFmtId="0" fontId="36" fillId="37" borderId="0" xfId="0" applyFont="1" applyFill="1" applyAlignment="1">
      <alignment horizontal="left" wrapText="1"/>
    </xf>
    <xf numFmtId="0" fontId="29" fillId="43" borderId="26" xfId="0" applyFont="1" applyFill="1" applyBorder="1" applyAlignment="1">
      <alignment horizontal="center" vertical="center" wrapText="1"/>
    </xf>
    <xf numFmtId="0" fontId="29" fillId="43" borderId="27" xfId="0" applyFont="1" applyFill="1" applyBorder="1" applyAlignment="1">
      <alignment horizontal="center" vertical="center" wrapText="1"/>
    </xf>
    <xf numFmtId="0" fontId="29" fillId="43" borderId="25" xfId="0" applyFont="1" applyFill="1" applyBorder="1" applyAlignment="1">
      <alignment horizontal="center" vertical="center" wrapText="1"/>
    </xf>
    <xf numFmtId="165" fontId="32" fillId="48" borderId="28" xfId="0" applyNumberFormat="1" applyFont="1" applyFill="1" applyBorder="1" applyAlignment="1">
      <alignment horizontal="right" vertical="center" wrapText="1"/>
    </xf>
    <xf numFmtId="165" fontId="32" fillId="48" borderId="30" xfId="0" applyNumberFormat="1" applyFont="1" applyFill="1" applyBorder="1" applyAlignment="1">
      <alignment horizontal="right" vertical="center" wrapText="1"/>
    </xf>
    <xf numFmtId="165" fontId="33" fillId="48" borderId="31" xfId="0" applyNumberFormat="1" applyFont="1" applyFill="1" applyBorder="1" applyAlignment="1">
      <alignment horizontal="right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BCFFF1"/>
      <color rgb="FF47E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104775</xdr:rowOff>
    </xdr:from>
    <xdr:to>
      <xdr:col>4</xdr:col>
      <xdr:colOff>504825</xdr:colOff>
      <xdr:row>2</xdr:row>
      <xdr:rowOff>193675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261467-BECA-654B-8A46-3C1258B01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100" y="104775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lte Meinshausen - 1" id="{C2E6E1E4-CD51-3E46-95FF-7D3AFD48D779}" userId="Malte Meinshausen - 1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3-11-03T00:16:39.28" personId="{C2E6E1E4-CD51-3E46-95FF-7D3AFD48D779}" id="{59752A79-E489-7240-88CC-36972B8108F8}">
    <text xml:space="preserve">Note, the truncated triangle of the emissions from 2014 to 2021, inclusive, if one aims for ZERO emissions in 2024 starting from level A in 2013, is 52/11*A (which can be derived as 8 years of full emissions from 2014-2021 minus the step down emissions, each year, which are 1/11, 2/11, 3/11, …8/11, which sum to 36/11. Thus it gives 8 -36/11, which is 52/11). </text>
  </threadedComment>
  <threadedComment ref="AD9" dT="2023-11-03T00:16:39.28" personId="{C2E6E1E4-CD51-3E46-95FF-7D3AFD48D779}" id="{F1395B76-7807-3D4B-A5AB-84C7A358C3EB}">
    <text xml:space="preserve">Note, the truncated triangle of the emissions from 2014 to 2021, inclusive, if one aims for ZERO emissions in 2024 starting from level A in 2013, is 52/11*A (which can be derived as 8 years of full emissions from 2014-2021 minus the step down emissions, each year, which are 1/11, 2/11, 3/11, …8/11, which sum to 36/11. Thus it gives 8 -36/11, which is 52/11). 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3"/>
  <sheetViews>
    <sheetView showGridLines="0" tabSelected="1" workbookViewId="0">
      <selection activeCell="B2" sqref="B2:D2"/>
    </sheetView>
  </sheetViews>
  <sheetFormatPr baseColWidth="10" defaultRowHeight="16" x14ac:dyDescent="0.2"/>
  <cols>
    <col min="2" max="2" width="26.33203125" customWidth="1"/>
    <col min="3" max="3" width="33" customWidth="1"/>
    <col min="4" max="4" width="46.83203125" customWidth="1"/>
  </cols>
  <sheetData>
    <row r="2" spans="2:4" ht="64" customHeight="1" x14ac:dyDescent="0.35">
      <c r="B2" s="78" t="s">
        <v>889</v>
      </c>
      <c r="C2" s="78"/>
      <c r="D2" s="78"/>
    </row>
    <row r="3" spans="2:4" x14ac:dyDescent="0.2">
      <c r="B3" s="67" t="s">
        <v>886</v>
      </c>
      <c r="C3" s="67" t="s">
        <v>883</v>
      </c>
      <c r="D3" s="66"/>
    </row>
    <row r="4" spans="2:4" x14ac:dyDescent="0.2">
      <c r="B4" s="67" t="s">
        <v>884</v>
      </c>
      <c r="C4" s="68" t="s">
        <v>885</v>
      </c>
      <c r="D4" s="66"/>
    </row>
    <row r="5" spans="2:4" x14ac:dyDescent="0.2">
      <c r="B5" s="67" t="s">
        <v>888</v>
      </c>
      <c r="C5" s="69">
        <v>45240</v>
      </c>
      <c r="D5" s="66"/>
    </row>
    <row r="6" spans="2:4" x14ac:dyDescent="0.2">
      <c r="B6" s="66" t="s">
        <v>887</v>
      </c>
      <c r="C6" s="69">
        <v>45243</v>
      </c>
      <c r="D6" s="66"/>
    </row>
    <row r="7" spans="2:4" ht="19" x14ac:dyDescent="0.25">
      <c r="B7" s="64" t="s">
        <v>220</v>
      </c>
      <c r="C7" s="64" t="s">
        <v>221</v>
      </c>
      <c r="D7" s="64" t="s">
        <v>222</v>
      </c>
    </row>
    <row r="8" spans="2:4" ht="35" x14ac:dyDescent="0.25">
      <c r="B8" s="65" t="s">
        <v>880</v>
      </c>
      <c r="C8" s="63" t="s">
        <v>881</v>
      </c>
      <c r="D8" s="63" t="s">
        <v>882</v>
      </c>
    </row>
    <row r="9" spans="2:4" s="2" customFormat="1" ht="69" x14ac:dyDescent="0.25">
      <c r="B9" s="70"/>
      <c r="C9" s="71" t="s">
        <v>891</v>
      </c>
      <c r="D9" s="71" t="s">
        <v>223</v>
      </c>
    </row>
    <row r="10" spans="2:4" ht="86" x14ac:dyDescent="0.25">
      <c r="B10" s="72" t="s">
        <v>224</v>
      </c>
      <c r="C10" s="73" t="s">
        <v>226</v>
      </c>
      <c r="D10" s="73" t="s">
        <v>223</v>
      </c>
    </row>
    <row r="11" spans="2:4" ht="86" x14ac:dyDescent="0.25">
      <c r="B11" s="72" t="s">
        <v>225</v>
      </c>
      <c r="C11" s="73" t="s">
        <v>227</v>
      </c>
      <c r="D11" s="73" t="s">
        <v>223</v>
      </c>
    </row>
    <row r="12" spans="2:4" ht="137" x14ac:dyDescent="0.25">
      <c r="B12" s="74"/>
      <c r="C12" s="75" t="s">
        <v>890</v>
      </c>
      <c r="D12" s="75" t="s">
        <v>840</v>
      </c>
    </row>
    <row r="13" spans="2:4" ht="137" x14ac:dyDescent="0.25">
      <c r="B13" s="76" t="s">
        <v>841</v>
      </c>
      <c r="C13" s="77" t="s">
        <v>842</v>
      </c>
      <c r="D13" s="77" t="s">
        <v>840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2:AN214"/>
  <sheetViews>
    <sheetView zoomScale="112" workbookViewId="0"/>
  </sheetViews>
  <sheetFormatPr baseColWidth="10" defaultRowHeight="16" x14ac:dyDescent="0.2"/>
  <cols>
    <col min="1" max="1" width="18.83203125" customWidth="1"/>
    <col min="2" max="2" width="26" customWidth="1"/>
    <col min="3" max="3" width="16" customWidth="1"/>
    <col min="11" max="11" width="12.1640625" bestFit="1" customWidth="1"/>
    <col min="27" max="27" width="20" customWidth="1"/>
    <col min="28" max="28" width="12.1640625" customWidth="1"/>
  </cols>
  <sheetData>
    <row r="2" spans="1:40" ht="17" thickBot="1" x14ac:dyDescent="0.25"/>
    <row r="3" spans="1:40" x14ac:dyDescent="0.2">
      <c r="A3" s="39" t="s">
        <v>851</v>
      </c>
      <c r="B3" s="40"/>
      <c r="C3" s="40"/>
      <c r="D3" s="40"/>
      <c r="E3" s="41"/>
    </row>
    <row r="4" spans="1:40" ht="18" thickBot="1" x14ac:dyDescent="0.25">
      <c r="A4" s="42" t="s">
        <v>850</v>
      </c>
      <c r="B4" s="43">
        <f>1.65</f>
        <v>1.65</v>
      </c>
      <c r="C4" s="43" t="s">
        <v>852</v>
      </c>
      <c r="D4" s="44">
        <f>B4/44*12/1000000</f>
        <v>4.4999999999999998E-7</v>
      </c>
      <c r="E4" s="45" t="s">
        <v>853</v>
      </c>
    </row>
    <row r="6" spans="1:40" ht="17" thickBot="1" x14ac:dyDescent="0.25">
      <c r="D6" t="s">
        <v>844</v>
      </c>
      <c r="E6" t="s">
        <v>844</v>
      </c>
      <c r="F6" t="s">
        <v>844</v>
      </c>
      <c r="G6" t="s">
        <v>844</v>
      </c>
      <c r="H6" t="s">
        <v>844</v>
      </c>
      <c r="I6" t="s">
        <v>11</v>
      </c>
      <c r="J6" t="s">
        <v>844</v>
      </c>
      <c r="K6" t="s">
        <v>844</v>
      </c>
      <c r="L6" t="s">
        <v>844</v>
      </c>
      <c r="M6" t="s">
        <v>844</v>
      </c>
      <c r="Q6" s="35"/>
      <c r="R6" s="35"/>
      <c r="S6" s="35"/>
      <c r="T6" s="35"/>
      <c r="U6" s="35"/>
      <c r="V6" s="35"/>
      <c r="W6" s="35"/>
      <c r="X6" s="35"/>
      <c r="Y6" s="35"/>
      <c r="AA6" s="52" t="s">
        <v>879</v>
      </c>
      <c r="AC6" s="62" t="s">
        <v>11</v>
      </c>
      <c r="AD6" s="62" t="s">
        <v>11</v>
      </c>
      <c r="AE6" s="62" t="s">
        <v>11</v>
      </c>
      <c r="AF6" s="61"/>
      <c r="AG6" s="61"/>
      <c r="AH6" s="61"/>
      <c r="AI6" s="61"/>
      <c r="AJ6" s="61"/>
      <c r="AK6" s="61"/>
      <c r="AL6" s="61"/>
      <c r="AM6" s="61"/>
      <c r="AN6" s="61"/>
    </row>
    <row r="7" spans="1:40" ht="17" thickBot="1" x14ac:dyDescent="0.25">
      <c r="C7" s="46" t="s">
        <v>854</v>
      </c>
      <c r="D7" s="49" t="s">
        <v>856</v>
      </c>
      <c r="E7" s="49" t="s">
        <v>857</v>
      </c>
      <c r="F7" s="49" t="s">
        <v>858</v>
      </c>
      <c r="G7" s="49" t="s">
        <v>863</v>
      </c>
      <c r="H7" s="49" t="s">
        <v>864</v>
      </c>
      <c r="I7" s="49" t="s">
        <v>865</v>
      </c>
      <c r="J7" s="49" t="s">
        <v>866</v>
      </c>
      <c r="K7" s="49" t="s">
        <v>867</v>
      </c>
      <c r="L7" s="49" t="s">
        <v>868</v>
      </c>
      <c r="M7" s="49" t="s">
        <v>869</v>
      </c>
      <c r="Q7" s="35"/>
      <c r="R7" s="35"/>
      <c r="S7" s="35"/>
      <c r="T7" s="35"/>
      <c r="U7" s="35"/>
      <c r="V7" s="35"/>
      <c r="W7" s="35"/>
      <c r="X7" s="35"/>
      <c r="Y7" s="35"/>
      <c r="AA7" s="52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</row>
    <row r="8" spans="1:40" ht="39" customHeight="1" thickBot="1" x14ac:dyDescent="0.25">
      <c r="C8" s="47"/>
      <c r="D8" s="79" t="s">
        <v>859</v>
      </c>
      <c r="E8" s="80"/>
      <c r="F8" s="81"/>
      <c r="G8" s="79" t="s">
        <v>870</v>
      </c>
      <c r="H8" s="80"/>
      <c r="I8" s="80"/>
      <c r="J8" s="80"/>
      <c r="K8" s="81"/>
      <c r="L8" s="79" t="s">
        <v>871</v>
      </c>
      <c r="M8" s="81"/>
      <c r="Q8" s="36" t="s">
        <v>848</v>
      </c>
      <c r="R8" s="36"/>
      <c r="S8" s="36"/>
      <c r="T8" s="36"/>
      <c r="U8" s="36"/>
      <c r="V8" s="36"/>
      <c r="W8" s="36"/>
      <c r="X8" s="36"/>
      <c r="Y8" s="36"/>
      <c r="AA8" s="52"/>
      <c r="AC8" s="61"/>
      <c r="AD8" s="61"/>
      <c r="AE8" s="61"/>
      <c r="AF8" s="62" t="s">
        <v>849</v>
      </c>
      <c r="AG8" s="62"/>
      <c r="AH8" s="62"/>
      <c r="AI8" s="62"/>
      <c r="AJ8" s="62"/>
      <c r="AK8" s="62"/>
      <c r="AL8" s="62"/>
      <c r="AM8" s="62"/>
      <c r="AN8" s="62"/>
    </row>
    <row r="9" spans="1:40" ht="188" thickBot="1" x14ac:dyDescent="0.25">
      <c r="C9" s="48" t="s">
        <v>855</v>
      </c>
      <c r="D9" s="50" t="s">
        <v>860</v>
      </c>
      <c r="E9" s="50" t="s">
        <v>861</v>
      </c>
      <c r="F9" s="50" t="s">
        <v>862</v>
      </c>
      <c r="G9" s="50" t="s">
        <v>872</v>
      </c>
      <c r="H9" s="50" t="s">
        <v>873</v>
      </c>
      <c r="I9" s="50" t="s">
        <v>874</v>
      </c>
      <c r="J9" s="50" t="s">
        <v>875</v>
      </c>
      <c r="K9" s="50" t="s">
        <v>876</v>
      </c>
      <c r="L9" s="50" t="s">
        <v>877</v>
      </c>
      <c r="M9" s="50" t="s">
        <v>878</v>
      </c>
      <c r="Q9" s="34">
        <v>2013</v>
      </c>
      <c r="R9" s="34">
        <v>2014</v>
      </c>
      <c r="S9" s="34">
        <v>2015</v>
      </c>
      <c r="T9" s="34">
        <v>2016</v>
      </c>
      <c r="U9" s="34">
        <v>2017</v>
      </c>
      <c r="V9" s="34">
        <v>2018</v>
      </c>
      <c r="W9" s="34">
        <v>2019</v>
      </c>
      <c r="X9" s="34">
        <v>2020</v>
      </c>
      <c r="Y9" s="34">
        <v>2021</v>
      </c>
      <c r="AA9" s="53" t="s">
        <v>843</v>
      </c>
      <c r="AB9" s="60"/>
      <c r="AC9" s="51" t="s">
        <v>845</v>
      </c>
      <c r="AD9" s="51" t="s">
        <v>847</v>
      </c>
      <c r="AE9" s="51" t="s">
        <v>846</v>
      </c>
      <c r="AF9" s="37">
        <v>2013</v>
      </c>
      <c r="AG9" s="37">
        <v>2014</v>
      </c>
      <c r="AH9" s="37">
        <v>2015</v>
      </c>
      <c r="AI9" s="37">
        <v>2016</v>
      </c>
      <c r="AJ9" s="37">
        <v>2017</v>
      </c>
      <c r="AK9" s="37">
        <v>2018</v>
      </c>
      <c r="AL9" s="37">
        <v>2019</v>
      </c>
      <c r="AM9" s="37">
        <v>2020</v>
      </c>
      <c r="AN9" s="37">
        <v>2021</v>
      </c>
    </row>
    <row r="10" spans="1:40" ht="17" thickBot="1" x14ac:dyDescent="0.25">
      <c r="A10" t="s">
        <v>49</v>
      </c>
      <c r="B10" t="s">
        <v>228</v>
      </c>
      <c r="C10" s="48" t="str">
        <f>B10</f>
        <v>China</v>
      </c>
      <c r="D10" s="56">
        <f>SUM(R10:Y10)/1000</f>
        <v>99909.638000000006</v>
      </c>
      <c r="E10" s="56">
        <f>Q10*52/11/1000</f>
        <v>56403.567999999999</v>
      </c>
      <c r="F10" s="56">
        <f>D10-E10</f>
        <v>43506.070000000007</v>
      </c>
      <c r="G10" s="58">
        <f t="shared" ref="G10:G73" si="0">D10*$D$4</f>
        <v>4.4959337100000003E-2</v>
      </c>
      <c r="H10" s="58">
        <f t="shared" ref="H10:H73" si="1">F10*$D$4</f>
        <v>1.9577731500000001E-2</v>
      </c>
      <c r="I10" s="58">
        <f t="shared" ref="I10:I73" si="2">AE10*$D$4</f>
        <v>1.5942023934545455E-2</v>
      </c>
      <c r="J10" s="58">
        <f t="shared" ref="J10:J73" si="3">G10/AA10/1000</f>
        <v>3.1551966770213783E-11</v>
      </c>
      <c r="K10" s="58">
        <f t="shared" ref="K10:K73" si="4">H10/AA10/1000</f>
        <v>1.3739435978564899E-11</v>
      </c>
      <c r="L10" s="54">
        <f>RANK(G10,$G$10:$G$214,0)</f>
        <v>1</v>
      </c>
      <c r="M10" s="55">
        <f>RANK(J10,$J$10:$J$214,0)</f>
        <v>47</v>
      </c>
      <c r="Q10">
        <f>INDEX(PRIMAPhistCR_0_GHG!AE$2:AE$208,MATCH(Calculations_Table1!$A10,PRIMAPhistCR_0_GHG!$D$2:$D$208,0))</f>
        <v>11931524</v>
      </c>
      <c r="R10">
        <f>INDEX(PRIMAPhistCR_0_GHG!AF$2:AF$208,MATCH(Calculations_Table1!$A10,PRIMAPhistCR_0_GHG!$D$2:$D$208,0))</f>
        <v>11844014</v>
      </c>
      <c r="S10">
        <f>INDEX(PRIMAPhistCR_0_GHG!AG$2:AG$208,MATCH(Calculations_Table1!$A10,PRIMAPhistCR_0_GHG!$D$2:$D$208,0))</f>
        <v>11938390</v>
      </c>
      <c r="T10">
        <f>INDEX(PRIMAPhistCR_0_GHG!AH$2:AH$208,MATCH(Calculations_Table1!$A10,PRIMAPhistCR_0_GHG!$D$2:$D$208,0))</f>
        <v>11765435</v>
      </c>
      <c r="U10">
        <f>INDEX(PRIMAPhistCR_0_GHG!AI$2:AI$208,MATCH(Calculations_Table1!$A10,PRIMAPhistCR_0_GHG!$D$2:$D$208,0))</f>
        <v>12010396</v>
      </c>
      <c r="V10">
        <f>INDEX(PRIMAPhistCR_0_GHG!AJ$2:AJ$208,MATCH(Calculations_Table1!$A10,PRIMAPhistCR_0_GHG!$D$2:$D$208,0))</f>
        <v>12463204</v>
      </c>
      <c r="W10">
        <f>INDEX(PRIMAPhistCR_0_GHG!AK$2:AK$208,MATCH(Calculations_Table1!$A10,PRIMAPhistCR_0_GHG!$D$2:$D$208,0))</f>
        <v>12911621</v>
      </c>
      <c r="X10">
        <f>INDEX(PRIMAPhistCR_0_GHG!AL$2:AL$208,MATCH(Calculations_Table1!$A10,PRIMAPhistCR_0_GHG!$D$2:$D$208,0))</f>
        <v>13274402</v>
      </c>
      <c r="Y10">
        <f>INDEX(PRIMAPhistCR_0_GHG!AM$2:AM$208,MATCH(Calculations_Table1!$A10,PRIMAPhistCR_0_GHG!$D$2:$D$208,0))</f>
        <v>13702176</v>
      </c>
      <c r="AA10">
        <f>INDEX(UNPop_WPP2022_UN_2020_1July!$M$18:$M$303,MATCH(Calculations_Table1!A10,UNPop_WPP2022_UN_2020_1July!$F$18:$F$303,0))</f>
        <v>1424929.781</v>
      </c>
      <c r="AC10">
        <f t="shared" ref="AC10:AC73" si="5">SUM(AG10:AN10)/1000</f>
        <v>80481.0236</v>
      </c>
      <c r="AD10">
        <f t="shared" ref="AD10:AD73" si="6">52/11*AF10/1000</f>
        <v>45054.303745454541</v>
      </c>
      <c r="AE10">
        <f>AC10-AD10</f>
        <v>35426.719854545459</v>
      </c>
      <c r="AF10">
        <f>INDEX(PRIMAPhistCR_0_CO2!AE$2:AE$208,MATCH(Calculations_Table1!$A10,PRIMAPhistCR_0_CO2!$D$2:$D$208,0))</f>
        <v>9530718.0999999996</v>
      </c>
      <c r="AG10">
        <f>INDEX(PRIMAPhistCR_0_CO2!AF$2:AF$208,MATCH(Calculations_Table1!$A10,PRIMAPhistCR_0_CO2!$D$2:$D$208,0))</f>
        <v>9428431.0999999996</v>
      </c>
      <c r="AH10">
        <f>INDEX(PRIMAPhistCR_0_CO2!AG$2:AG$208,MATCH(Calculations_Table1!$A10,PRIMAPhistCR_0_CO2!$D$2:$D$208,0))</f>
        <v>9567789.5</v>
      </c>
      <c r="AI10">
        <f>INDEX(PRIMAPhistCR_0_CO2!AH$2:AH$208,MATCH(Calculations_Table1!$A10,PRIMAPhistCR_0_CO2!$D$2:$D$208,0))</f>
        <v>9419016.4000000004</v>
      </c>
      <c r="AJ10">
        <f>INDEX(PRIMAPhistCR_0_CO2!AI$2:AI$208,MATCH(Calculations_Table1!$A10,PRIMAPhistCR_0_CO2!$D$2:$D$208,0))</f>
        <v>9639313.5999999996</v>
      </c>
      <c r="AK10">
        <f>INDEX(PRIMAPhistCR_0_CO2!AJ$2:AJ$208,MATCH(Calculations_Table1!$A10,PRIMAPhistCR_0_CO2!$D$2:$D$208,0))</f>
        <v>10053662</v>
      </c>
      <c r="AL10">
        <f>INDEX(PRIMAPhistCR_0_CO2!AK$2:AK$208,MATCH(Calculations_Table1!$A10,PRIMAPhistCR_0_CO2!$D$2:$D$208,0))</f>
        <v>10480205</v>
      </c>
      <c r="AM10">
        <f>INDEX(PRIMAPhistCR_0_CO2!AL$2:AL$208,MATCH(Calculations_Table1!$A10,PRIMAPhistCR_0_CO2!$D$2:$D$208,0))</f>
        <v>10746769</v>
      </c>
      <c r="AN10">
        <f>INDEX(PRIMAPhistCR_0_CO2!AM$2:AM$208,MATCH(Calculations_Table1!$A10,PRIMAPhistCR_0_CO2!$D$2:$D$208,0))</f>
        <v>11145837</v>
      </c>
    </row>
    <row r="11" spans="1:40" ht="17" thickBot="1" x14ac:dyDescent="0.25">
      <c r="A11" t="s">
        <v>207</v>
      </c>
      <c r="B11" t="s">
        <v>229</v>
      </c>
      <c r="C11" s="48" t="str">
        <f t="shared" ref="C11:C74" si="7">B11</f>
        <v>United States</v>
      </c>
      <c r="D11" s="56">
        <f t="shared" ref="D11:D74" si="8">SUM(R11:Y11)/1000</f>
        <v>46373.838000000003</v>
      </c>
      <c r="E11" s="56">
        <f t="shared" ref="E11:E74" si="9">Q11*52/11/1000</f>
        <v>28759.434836363635</v>
      </c>
      <c r="F11" s="56">
        <f t="shared" ref="F11:F74" si="10">D11-E11</f>
        <v>17614.403163636369</v>
      </c>
      <c r="G11" s="58">
        <f t="shared" si="0"/>
        <v>2.0868227100000001E-2</v>
      </c>
      <c r="H11" s="58">
        <f t="shared" si="1"/>
        <v>7.9264814236363664E-3</v>
      </c>
      <c r="I11" s="58">
        <f t="shared" si="2"/>
        <v>5.9101985372727265E-3</v>
      </c>
      <c r="J11" s="58">
        <f t="shared" si="3"/>
        <v>6.211854103876377E-11</v>
      </c>
      <c r="K11" s="58">
        <f t="shared" si="4"/>
        <v>2.359479122244909E-11</v>
      </c>
      <c r="L11" s="54">
        <f t="shared" ref="L11:L74" si="11">RANK(G11,$G$10:$G$214,0)</f>
        <v>2</v>
      </c>
      <c r="M11" s="55">
        <f t="shared" ref="M11:M74" si="12">RANK(J11,$J$10:$J$214,0)</f>
        <v>16</v>
      </c>
      <c r="Q11">
        <f>INDEX(PRIMAPhistCR_0_GHG!AE$2:AE$208,MATCH(Calculations_Table1!$A11,PRIMAPhistCR_0_GHG!$D$2:$D$208,0))</f>
        <v>6083726.5999999996</v>
      </c>
      <c r="R11">
        <f>INDEX(PRIMAPhistCR_0_GHG!AF$2:AF$208,MATCH(Calculations_Table1!$A11,PRIMAPhistCR_0_GHG!$D$2:$D$208,0))</f>
        <v>6125181.4000000004</v>
      </c>
      <c r="S11">
        <f>INDEX(PRIMAPhistCR_0_GHG!AG$2:AG$208,MATCH(Calculations_Table1!$A11,PRIMAPhistCR_0_GHG!$D$2:$D$208,0))</f>
        <v>6046399.5999999996</v>
      </c>
      <c r="T11">
        <f>INDEX(PRIMAPhistCR_0_GHG!AH$2:AH$208,MATCH(Calculations_Table1!$A11,PRIMAPhistCR_0_GHG!$D$2:$D$208,0))</f>
        <v>5755292.0999999996</v>
      </c>
      <c r="U11">
        <f>INDEX(PRIMAPhistCR_0_GHG!AI$2:AI$208,MATCH(Calculations_Table1!$A11,PRIMAPhistCR_0_GHG!$D$2:$D$208,0))</f>
        <v>5772812.2999999998</v>
      </c>
      <c r="V11">
        <f>INDEX(PRIMAPhistCR_0_GHG!AJ$2:AJ$208,MATCH(Calculations_Table1!$A11,PRIMAPhistCR_0_GHG!$D$2:$D$208,0))</f>
        <v>5977985.5999999996</v>
      </c>
      <c r="W11">
        <f>INDEX(PRIMAPhistCR_0_GHG!AK$2:AK$208,MATCH(Calculations_Table1!$A11,PRIMAPhistCR_0_GHG!$D$2:$D$208,0))</f>
        <v>5901249.9000000004</v>
      </c>
      <c r="X11">
        <f>INDEX(PRIMAPhistCR_0_GHG!AL$2:AL$208,MATCH(Calculations_Table1!$A11,PRIMAPhistCR_0_GHG!$D$2:$D$208,0))</f>
        <v>5228597.7</v>
      </c>
      <c r="Y11">
        <f>INDEX(PRIMAPhistCR_0_GHG!AM$2:AM$208,MATCH(Calculations_Table1!$A11,PRIMAPhistCR_0_GHG!$D$2:$D$208,0))</f>
        <v>5566319.4000000004</v>
      </c>
      <c r="AA11">
        <f>INDEX(UNPop_WPP2022_UN_2020_1July!$M$18:$M$303,MATCH(Calculations_Table1!A11,UNPop_WPP2022_UN_2020_1July!$F$18:$F$303,0))</f>
        <v>335942.00300000003</v>
      </c>
      <c r="AC11">
        <f t="shared" si="5"/>
        <v>35216.729399999997</v>
      </c>
      <c r="AD11">
        <f t="shared" si="6"/>
        <v>22082.95487272727</v>
      </c>
      <c r="AE11">
        <f t="shared" ref="AE11:AE74" si="13">AC11-AD11</f>
        <v>13133.774527272726</v>
      </c>
      <c r="AF11">
        <f>INDEX(PRIMAPhistCR_0_CO2!AE$2:AE$208,MATCH(Calculations_Table1!$A11,PRIMAPhistCR_0_CO2!$D$2:$D$208,0))</f>
        <v>4671394.3</v>
      </c>
      <c r="AG11">
        <f>INDEX(PRIMAPhistCR_0_CO2!AF$2:AF$208,MATCH(Calculations_Table1!$A11,PRIMAPhistCR_0_CO2!$D$2:$D$208,0))</f>
        <v>4706561.0999999996</v>
      </c>
      <c r="AH11">
        <f>INDEX(PRIMAPhistCR_0_CO2!AG$2:AG$208,MATCH(Calculations_Table1!$A11,PRIMAPhistCR_0_CO2!$D$2:$D$208,0))</f>
        <v>4628966.5999999996</v>
      </c>
      <c r="AI11">
        <f>INDEX(PRIMAPhistCR_0_CO2!AH$2:AH$208,MATCH(Calculations_Table1!$A11,PRIMAPhistCR_0_CO2!$D$2:$D$208,0))</f>
        <v>4383420.8</v>
      </c>
      <c r="AJ11">
        <f>INDEX(PRIMAPhistCR_0_CO2!AI$2:AI$208,MATCH(Calculations_Table1!$A11,PRIMAPhistCR_0_CO2!$D$2:$D$208,0))</f>
        <v>4374376.4000000004</v>
      </c>
      <c r="AK11">
        <f>INDEX(PRIMAPhistCR_0_CO2!AJ$2:AJ$208,MATCH(Calculations_Table1!$A11,PRIMAPhistCR_0_CO2!$D$2:$D$208,0))</f>
        <v>4553026.5</v>
      </c>
      <c r="AL11">
        <f>INDEX(PRIMAPhistCR_0_CO2!AK$2:AK$208,MATCH(Calculations_Table1!$A11,PRIMAPhistCR_0_CO2!$D$2:$D$208,0))</f>
        <v>4498650.5999999996</v>
      </c>
      <c r="AM11">
        <f>INDEX(PRIMAPhistCR_0_CO2!AL$2:AL$208,MATCH(Calculations_Table1!$A11,PRIMAPhistCR_0_CO2!$D$2:$D$208,0))</f>
        <v>3866823.6</v>
      </c>
      <c r="AN11">
        <f>INDEX(PRIMAPhistCR_0_CO2!AM$2:AM$208,MATCH(Calculations_Table1!$A11,PRIMAPhistCR_0_CO2!$D$2:$D$208,0))</f>
        <v>4204903.8</v>
      </c>
    </row>
    <row r="12" spans="1:40" ht="17" thickBot="1" x14ac:dyDescent="0.25">
      <c r="A12" t="s">
        <v>96</v>
      </c>
      <c r="B12" t="s">
        <v>230</v>
      </c>
      <c r="C12" s="48" t="str">
        <f t="shared" si="7"/>
        <v>India</v>
      </c>
      <c r="D12" s="56">
        <f t="shared" si="8"/>
        <v>22533.655300000002</v>
      </c>
      <c r="E12" s="56">
        <f t="shared" si="9"/>
        <v>10663.153090909092</v>
      </c>
      <c r="F12" s="56">
        <f t="shared" si="10"/>
        <v>11870.50220909091</v>
      </c>
      <c r="G12" s="58">
        <f t="shared" si="0"/>
        <v>1.0140144885000001E-2</v>
      </c>
      <c r="H12" s="58">
        <f t="shared" si="1"/>
        <v>5.3417259940909088E-3</v>
      </c>
      <c r="I12" s="58">
        <f t="shared" si="2"/>
        <v>4.1259478049999986E-3</v>
      </c>
      <c r="J12" s="58">
        <f t="shared" si="3"/>
        <v>7.2617003472275639E-12</v>
      </c>
      <c r="K12" s="58">
        <f t="shared" si="4"/>
        <v>3.8253904599987827E-12</v>
      </c>
      <c r="L12" s="54">
        <f t="shared" si="11"/>
        <v>3</v>
      </c>
      <c r="M12" s="55">
        <f t="shared" si="12"/>
        <v>159</v>
      </c>
      <c r="Q12">
        <f>INDEX(PRIMAPhistCR_0_GHG!AE$2:AE$208,MATCH(Calculations_Table1!$A12,PRIMAPhistCR_0_GHG!$D$2:$D$208,0))</f>
        <v>2255667</v>
      </c>
      <c r="R12">
        <f>INDEX(PRIMAPhistCR_0_GHG!AF$2:AF$208,MATCH(Calculations_Table1!$A12,PRIMAPhistCR_0_GHG!$D$2:$D$208,0))</f>
        <v>2433333.7999999998</v>
      </c>
      <c r="S12">
        <f>INDEX(PRIMAPhistCR_0_GHG!AG$2:AG$208,MATCH(Calculations_Table1!$A12,PRIMAPhistCR_0_GHG!$D$2:$D$208,0))</f>
        <v>2621431.4</v>
      </c>
      <c r="T12">
        <f>INDEX(PRIMAPhistCR_0_GHG!AH$2:AH$208,MATCH(Calculations_Table1!$A12,PRIMAPhistCR_0_GHG!$D$2:$D$208,0))</f>
        <v>2741877.2</v>
      </c>
      <c r="U12">
        <f>INDEX(PRIMAPhistCR_0_GHG!AI$2:AI$208,MATCH(Calculations_Table1!$A12,PRIMAPhistCR_0_GHG!$D$2:$D$208,0))</f>
        <v>2852758.4</v>
      </c>
      <c r="V12">
        <f>INDEX(PRIMAPhistCR_0_GHG!AJ$2:AJ$208,MATCH(Calculations_Table1!$A12,PRIMAPhistCR_0_GHG!$D$2:$D$208,0))</f>
        <v>2970276.2</v>
      </c>
      <c r="W12">
        <f>INDEX(PRIMAPhistCR_0_GHG!AK$2:AK$208,MATCH(Calculations_Table1!$A12,PRIMAPhistCR_0_GHG!$D$2:$D$208,0))</f>
        <v>3003137</v>
      </c>
      <c r="X12">
        <f>INDEX(PRIMAPhistCR_0_GHG!AL$2:AL$208,MATCH(Calculations_Table1!$A12,PRIMAPhistCR_0_GHG!$D$2:$D$208,0))</f>
        <v>2824081.5</v>
      </c>
      <c r="Y12">
        <f>INDEX(PRIMAPhistCR_0_GHG!AM$2:AM$208,MATCH(Calculations_Table1!$A12,PRIMAPhistCR_0_GHG!$D$2:$D$208,0))</f>
        <v>3086759.8</v>
      </c>
      <c r="AA12">
        <f>INDEX(UNPop_WPP2022_UN_2020_1July!$M$18:$M$303,MATCH(Calculations_Table1!A12,UNPop_WPP2022_UN_2020_1July!$F$18:$F$303,0))</f>
        <v>1396387.1270000001</v>
      </c>
      <c r="AC12">
        <f t="shared" si="5"/>
        <v>16414.614099999999</v>
      </c>
      <c r="AD12">
        <f t="shared" si="6"/>
        <v>7245.8412000000008</v>
      </c>
      <c r="AE12">
        <f t="shared" si="13"/>
        <v>9168.7728999999981</v>
      </c>
      <c r="AF12">
        <f>INDEX(PRIMAPhistCR_0_CO2!AE$2:AE$208,MATCH(Calculations_Table1!$A12,PRIMAPhistCR_0_CO2!$D$2:$D$208,0))</f>
        <v>1532774.1</v>
      </c>
      <c r="AG12">
        <f>INDEX(PRIMAPhistCR_0_CO2!AF$2:AF$208,MATCH(Calculations_Table1!$A12,PRIMAPhistCR_0_CO2!$D$2:$D$208,0))</f>
        <v>1704737.2</v>
      </c>
      <c r="AH12">
        <f>INDEX(PRIMAPhistCR_0_CO2!AG$2:AG$208,MATCH(Calculations_Table1!$A12,PRIMAPhistCR_0_CO2!$D$2:$D$208,0))</f>
        <v>1871340.4</v>
      </c>
      <c r="AI12">
        <f>INDEX(PRIMAPhistCR_0_CO2!AH$2:AH$208,MATCH(Calculations_Table1!$A12,PRIMAPhistCR_0_CO2!$D$2:$D$208,0))</f>
        <v>1986944.1</v>
      </c>
      <c r="AJ12">
        <f>INDEX(PRIMAPhistCR_0_CO2!AI$2:AI$208,MATCH(Calculations_Table1!$A12,PRIMAPhistCR_0_CO2!$D$2:$D$208,0))</f>
        <v>2085586.8</v>
      </c>
      <c r="AK12">
        <f>INDEX(PRIMAPhistCR_0_CO2!AJ$2:AJ$208,MATCH(Calculations_Table1!$A12,PRIMAPhistCR_0_CO2!$D$2:$D$208,0))</f>
        <v>2201565.9</v>
      </c>
      <c r="AL12">
        <f>INDEX(PRIMAPhistCR_0_CO2!AK$2:AK$208,MATCH(Calculations_Table1!$A12,PRIMAPhistCR_0_CO2!$D$2:$D$208,0))</f>
        <v>2230169.6000000001</v>
      </c>
      <c r="AM12">
        <f>INDEX(PRIMAPhistCR_0_CO2!AL$2:AL$208,MATCH(Calculations_Table1!$A12,PRIMAPhistCR_0_CO2!$D$2:$D$208,0))</f>
        <v>2042397.6</v>
      </c>
      <c r="AN12">
        <f>INDEX(PRIMAPhistCR_0_CO2!AM$2:AM$208,MATCH(Calculations_Table1!$A12,PRIMAPhistCR_0_CO2!$D$2:$D$208,0))</f>
        <v>2291872.5</v>
      </c>
    </row>
    <row r="13" spans="1:40" ht="17" thickBot="1" x14ac:dyDescent="0.25">
      <c r="A13" t="s">
        <v>95</v>
      </c>
      <c r="B13" t="s">
        <v>231</v>
      </c>
      <c r="C13" s="48" t="str">
        <f t="shared" si="7"/>
        <v>Indonesia</v>
      </c>
      <c r="D13" s="56">
        <f t="shared" si="8"/>
        <v>13265.791600000002</v>
      </c>
      <c r="E13" s="56">
        <f t="shared" si="9"/>
        <v>6589.8337818181826</v>
      </c>
      <c r="F13" s="56">
        <f t="shared" si="10"/>
        <v>6675.9578181818197</v>
      </c>
      <c r="G13" s="58">
        <f t="shared" si="0"/>
        <v>5.9696062200000006E-3</v>
      </c>
      <c r="H13" s="58">
        <f t="shared" si="1"/>
        <v>3.0041810181818188E-3</v>
      </c>
      <c r="I13" s="58">
        <f t="shared" si="2"/>
        <v>2.4615111927272716E-3</v>
      </c>
      <c r="J13" s="58">
        <f t="shared" si="3"/>
        <v>2.1958547766688616E-11</v>
      </c>
      <c r="K13" s="58">
        <f t="shared" si="4"/>
        <v>1.1050553412805293E-11</v>
      </c>
      <c r="L13" s="54">
        <f t="shared" si="11"/>
        <v>4</v>
      </c>
      <c r="M13" s="55">
        <f t="shared" si="12"/>
        <v>75</v>
      </c>
      <c r="Q13">
        <f>INDEX(PRIMAPhistCR_0_GHG!AE$2:AE$208,MATCH(Calculations_Table1!$A13,PRIMAPhistCR_0_GHG!$D$2:$D$208,0))</f>
        <v>1394003.3</v>
      </c>
      <c r="R13">
        <f>INDEX(PRIMAPhistCR_0_GHG!AF$2:AF$208,MATCH(Calculations_Table1!$A13,PRIMAPhistCR_0_GHG!$D$2:$D$208,0))</f>
        <v>1394325.2</v>
      </c>
      <c r="S13">
        <f>INDEX(PRIMAPhistCR_0_GHG!AG$2:AG$208,MATCH(Calculations_Table1!$A13,PRIMAPhistCR_0_GHG!$D$2:$D$208,0))</f>
        <v>1477432.5</v>
      </c>
      <c r="T13">
        <f>INDEX(PRIMAPhistCR_0_GHG!AH$2:AH$208,MATCH(Calculations_Table1!$A13,PRIMAPhistCR_0_GHG!$D$2:$D$208,0))</f>
        <v>1528511.2</v>
      </c>
      <c r="U13">
        <f>INDEX(PRIMAPhistCR_0_GHG!AI$2:AI$208,MATCH(Calculations_Table1!$A13,PRIMAPhistCR_0_GHG!$D$2:$D$208,0))</f>
        <v>1664996.9</v>
      </c>
      <c r="V13">
        <f>INDEX(PRIMAPhistCR_0_GHG!AJ$2:AJ$208,MATCH(Calculations_Table1!$A13,PRIMAPhistCR_0_GHG!$D$2:$D$208,0))</f>
        <v>1796635.5</v>
      </c>
      <c r="W13">
        <f>INDEX(PRIMAPhistCR_0_GHG!AK$2:AK$208,MATCH(Calculations_Table1!$A13,PRIMAPhistCR_0_GHG!$D$2:$D$208,0))</f>
        <v>1921015.5</v>
      </c>
      <c r="X13">
        <f>INDEX(PRIMAPhistCR_0_GHG!AL$2:AL$208,MATCH(Calculations_Table1!$A13,PRIMAPhistCR_0_GHG!$D$2:$D$208,0))</f>
        <v>1732678.9</v>
      </c>
      <c r="Y13">
        <f>INDEX(PRIMAPhistCR_0_GHG!AM$2:AM$208,MATCH(Calculations_Table1!$A13,PRIMAPhistCR_0_GHG!$D$2:$D$208,0))</f>
        <v>1750195.9</v>
      </c>
      <c r="AA13">
        <f>INDEX(UNPop_WPP2022_UN_2020_1July!$M$18:$M$303,MATCH(Calculations_Table1!A13,UNPop_WPP2022_UN_2020_1July!$F$18:$F$303,0))</f>
        <v>271857.96999999997</v>
      </c>
      <c r="AC13">
        <f t="shared" si="5"/>
        <v>10661.917599999999</v>
      </c>
      <c r="AD13">
        <f t="shared" si="6"/>
        <v>5191.8927272727278</v>
      </c>
      <c r="AE13">
        <f t="shared" si="13"/>
        <v>5470.024872727271</v>
      </c>
      <c r="AF13">
        <f>INDEX(PRIMAPhistCR_0_CO2!AE$2:AE$208,MATCH(Calculations_Table1!$A13,PRIMAPhistCR_0_CO2!$D$2:$D$208,0))</f>
        <v>1098285</v>
      </c>
      <c r="AG13">
        <f>INDEX(PRIMAPhistCR_0_CO2!AF$2:AF$208,MATCH(Calculations_Table1!$A13,PRIMAPhistCR_0_CO2!$D$2:$D$208,0))</f>
        <v>1085758.1000000001</v>
      </c>
      <c r="AH13">
        <f>INDEX(PRIMAPhistCR_0_CO2!AG$2:AG$208,MATCH(Calculations_Table1!$A13,PRIMAPhistCR_0_CO2!$D$2:$D$208,0))</f>
        <v>1159015.6000000001</v>
      </c>
      <c r="AI13">
        <f>INDEX(PRIMAPhistCR_0_CO2!AH$2:AH$208,MATCH(Calculations_Table1!$A13,PRIMAPhistCR_0_CO2!$D$2:$D$208,0))</f>
        <v>1204645.8999999999</v>
      </c>
      <c r="AJ13">
        <f>INDEX(PRIMAPhistCR_0_CO2!AI$2:AI$208,MATCH(Calculations_Table1!$A13,PRIMAPhistCR_0_CO2!$D$2:$D$208,0))</f>
        <v>1333872.6000000001</v>
      </c>
      <c r="AK13">
        <f>INDEX(PRIMAPhistCR_0_CO2!AJ$2:AJ$208,MATCH(Calculations_Table1!$A13,PRIMAPhistCR_0_CO2!$D$2:$D$208,0))</f>
        <v>1466250.4</v>
      </c>
      <c r="AL13">
        <f>INDEX(PRIMAPhistCR_0_CO2!AK$2:AK$208,MATCH(Calculations_Table1!$A13,PRIMAPhistCR_0_CO2!$D$2:$D$208,0))</f>
        <v>1597371.4</v>
      </c>
      <c r="AM13">
        <f>INDEX(PRIMAPhistCR_0_CO2!AL$2:AL$208,MATCH(Calculations_Table1!$A13,PRIMAPhistCR_0_CO2!$D$2:$D$208,0))</f>
        <v>1402340.4</v>
      </c>
      <c r="AN13">
        <f>INDEX(PRIMAPhistCR_0_CO2!AM$2:AM$208,MATCH(Calculations_Table1!$A13,PRIMAPhistCR_0_CO2!$D$2:$D$208,0))</f>
        <v>1412663.2</v>
      </c>
    </row>
    <row r="14" spans="1:40" ht="17" thickBot="1" x14ac:dyDescent="0.25">
      <c r="A14" t="s">
        <v>167</v>
      </c>
      <c r="B14" t="s">
        <v>232</v>
      </c>
      <c r="C14" s="48" t="str">
        <f t="shared" si="7"/>
        <v>Russian Federation</v>
      </c>
      <c r="D14" s="56">
        <f t="shared" si="8"/>
        <v>12071.9863</v>
      </c>
      <c r="E14" s="56">
        <f t="shared" si="9"/>
        <v>6798.5376727272724</v>
      </c>
      <c r="F14" s="56">
        <f t="shared" si="10"/>
        <v>5273.4486272727281</v>
      </c>
      <c r="G14" s="58">
        <f t="shared" si="0"/>
        <v>5.4323938350000003E-3</v>
      </c>
      <c r="H14" s="58">
        <f t="shared" si="1"/>
        <v>2.3730518822727277E-3</v>
      </c>
      <c r="I14" s="58">
        <f t="shared" si="2"/>
        <v>1.6462803481363632E-3</v>
      </c>
      <c r="J14" s="58">
        <f t="shared" si="3"/>
        <v>3.7305957143328736E-11</v>
      </c>
      <c r="K14" s="58">
        <f t="shared" si="4"/>
        <v>1.6296493683610469E-11</v>
      </c>
      <c r="L14" s="54">
        <f t="shared" si="11"/>
        <v>5</v>
      </c>
      <c r="M14" s="55">
        <f t="shared" si="12"/>
        <v>34</v>
      </c>
      <c r="Q14">
        <f>INDEX(PRIMAPhistCR_0_GHG!AE$2:AE$208,MATCH(Calculations_Table1!$A14,PRIMAPhistCR_0_GHG!$D$2:$D$208,0))</f>
        <v>1438152.2</v>
      </c>
      <c r="R14">
        <f>INDEX(PRIMAPhistCR_0_GHG!AF$2:AF$208,MATCH(Calculations_Table1!$A14,PRIMAPhistCR_0_GHG!$D$2:$D$208,0))</f>
        <v>1386488</v>
      </c>
      <c r="S14">
        <f>INDEX(PRIMAPhistCR_0_GHG!AG$2:AG$208,MATCH(Calculations_Table1!$A14,PRIMAPhistCR_0_GHG!$D$2:$D$208,0))</f>
        <v>1456035.8</v>
      </c>
      <c r="T14">
        <f>INDEX(PRIMAPhistCR_0_GHG!AH$2:AH$208,MATCH(Calculations_Table1!$A14,PRIMAPhistCR_0_GHG!$D$2:$D$208,0))</f>
        <v>1423793.1</v>
      </c>
      <c r="U14">
        <f>INDEX(PRIMAPhistCR_0_GHG!AI$2:AI$208,MATCH(Calculations_Table1!$A14,PRIMAPhistCR_0_GHG!$D$2:$D$208,0))</f>
        <v>1484553.9</v>
      </c>
      <c r="V14">
        <f>INDEX(PRIMAPhistCR_0_GHG!AJ$2:AJ$208,MATCH(Calculations_Table1!$A14,PRIMAPhistCR_0_GHG!$D$2:$D$208,0))</f>
        <v>1567294</v>
      </c>
      <c r="W14">
        <f>INDEX(PRIMAPhistCR_0_GHG!AK$2:AK$208,MATCH(Calculations_Table1!$A14,PRIMAPhistCR_0_GHG!$D$2:$D$208,0))</f>
        <v>1591065.1</v>
      </c>
      <c r="X14">
        <f>INDEX(PRIMAPhistCR_0_GHG!AL$2:AL$208,MATCH(Calculations_Table1!$A14,PRIMAPhistCR_0_GHG!$D$2:$D$208,0))</f>
        <v>1510660.4</v>
      </c>
      <c r="Y14">
        <f>INDEX(PRIMAPhistCR_0_GHG!AM$2:AM$208,MATCH(Calculations_Table1!$A14,PRIMAPhistCR_0_GHG!$D$2:$D$208,0))</f>
        <v>1652096</v>
      </c>
      <c r="AA14">
        <f>INDEX(UNPop_WPP2022_UN_2020_1July!$M$18:$M$303,MATCH(Calculations_Table1!A14,UNPop_WPP2022_UN_2020_1July!$F$18:$F$303,0))</f>
        <v>145617.329</v>
      </c>
      <c r="AC14">
        <f t="shared" si="5"/>
        <v>8370.39869</v>
      </c>
      <c r="AD14">
        <f t="shared" si="6"/>
        <v>4711.9979163636372</v>
      </c>
      <c r="AE14">
        <f t="shared" si="13"/>
        <v>3658.4007736363628</v>
      </c>
      <c r="AF14">
        <f>INDEX(PRIMAPhistCR_0_CO2!AE$2:AE$208,MATCH(Calculations_Table1!$A14,PRIMAPhistCR_0_CO2!$D$2:$D$208,0))</f>
        <v>996768.79</v>
      </c>
      <c r="AG14">
        <f>INDEX(PRIMAPhistCR_0_CO2!AF$2:AF$208,MATCH(Calculations_Table1!$A14,PRIMAPhistCR_0_CO2!$D$2:$D$208,0))</f>
        <v>947649.2</v>
      </c>
      <c r="AH14">
        <f>INDEX(PRIMAPhistCR_0_CO2!AG$2:AG$208,MATCH(Calculations_Table1!$A14,PRIMAPhistCR_0_CO2!$D$2:$D$208,0))</f>
        <v>1017916</v>
      </c>
      <c r="AI14">
        <f>INDEX(PRIMAPhistCR_0_CO2!AH$2:AH$208,MATCH(Calculations_Table1!$A14,PRIMAPhistCR_0_CO2!$D$2:$D$208,0))</f>
        <v>983184.99</v>
      </c>
      <c r="AJ14">
        <f>INDEX(PRIMAPhistCR_0_CO2!AI$2:AI$208,MATCH(Calculations_Table1!$A14,PRIMAPhistCR_0_CO2!$D$2:$D$208,0))</f>
        <v>1024809.9</v>
      </c>
      <c r="AK14">
        <f>INDEX(PRIMAPhistCR_0_CO2!AJ$2:AJ$208,MATCH(Calculations_Table1!$A14,PRIMAPhistCR_0_CO2!$D$2:$D$208,0))</f>
        <v>1085872.1000000001</v>
      </c>
      <c r="AL14">
        <f>INDEX(PRIMAPhistCR_0_CO2!AK$2:AK$208,MATCH(Calculations_Table1!$A14,PRIMAPhistCR_0_CO2!$D$2:$D$208,0))</f>
        <v>1113002.8</v>
      </c>
      <c r="AM14">
        <f>INDEX(PRIMAPhistCR_0_CO2!AL$2:AL$208,MATCH(Calculations_Table1!$A14,PRIMAPhistCR_0_CO2!$D$2:$D$208,0))</f>
        <v>1039199.2</v>
      </c>
      <c r="AN14">
        <f>INDEX(PRIMAPhistCR_0_CO2!AM$2:AM$208,MATCH(Calculations_Table1!$A14,PRIMAPhistCR_0_CO2!$D$2:$D$208,0))</f>
        <v>1158764.5</v>
      </c>
    </row>
    <row r="15" spans="1:40" ht="17" thickBot="1" x14ac:dyDescent="0.25">
      <c r="A15" t="s">
        <v>40</v>
      </c>
      <c r="B15" t="s">
        <v>233</v>
      </c>
      <c r="C15" s="48" t="str">
        <f t="shared" si="7"/>
        <v>Brazil</v>
      </c>
      <c r="D15" s="56">
        <f t="shared" si="8"/>
        <v>10841.064600000002</v>
      </c>
      <c r="E15" s="56">
        <f t="shared" si="9"/>
        <v>6576.3402545454537</v>
      </c>
      <c r="F15" s="56">
        <f t="shared" si="10"/>
        <v>4264.7243454545478</v>
      </c>
      <c r="G15" s="58">
        <f t="shared" si="0"/>
        <v>4.8784790700000004E-3</v>
      </c>
      <c r="H15" s="58">
        <f t="shared" si="1"/>
        <v>1.9191259554545465E-3</v>
      </c>
      <c r="I15" s="58">
        <f t="shared" si="2"/>
        <v>8.9789527718181809E-4</v>
      </c>
      <c r="J15" s="58">
        <f t="shared" si="3"/>
        <v>2.2882568686556595E-11</v>
      </c>
      <c r="K15" s="58">
        <f t="shared" si="4"/>
        <v>9.0016849234616481E-12</v>
      </c>
      <c r="L15" s="54">
        <f t="shared" si="11"/>
        <v>6</v>
      </c>
      <c r="M15" s="55">
        <f t="shared" si="12"/>
        <v>70</v>
      </c>
      <c r="Q15">
        <f>INDEX(PRIMAPhistCR_0_GHG!AE$2:AE$208,MATCH(Calculations_Table1!$A15,PRIMAPhistCR_0_GHG!$D$2:$D$208,0))</f>
        <v>1391148.9</v>
      </c>
      <c r="R15">
        <f>INDEX(PRIMAPhistCR_0_GHG!AF$2:AF$208,MATCH(Calculations_Table1!$A15,PRIMAPhistCR_0_GHG!$D$2:$D$208,0))</f>
        <v>1296861.3</v>
      </c>
      <c r="S15">
        <f>INDEX(PRIMAPhistCR_0_GHG!AG$2:AG$208,MATCH(Calculations_Table1!$A15,PRIMAPhistCR_0_GHG!$D$2:$D$208,0))</f>
        <v>1386362</v>
      </c>
      <c r="T15">
        <f>INDEX(PRIMAPhistCR_0_GHG!AH$2:AH$208,MATCH(Calculations_Table1!$A15,PRIMAPhistCR_0_GHG!$D$2:$D$208,0))</f>
        <v>1416520.7</v>
      </c>
      <c r="U15">
        <f>INDEX(PRIMAPhistCR_0_GHG!AI$2:AI$208,MATCH(Calculations_Table1!$A15,PRIMAPhistCR_0_GHG!$D$2:$D$208,0))</f>
        <v>1351362.7</v>
      </c>
      <c r="V15">
        <f>INDEX(PRIMAPhistCR_0_GHG!AJ$2:AJ$208,MATCH(Calculations_Table1!$A15,PRIMAPhistCR_0_GHG!$D$2:$D$208,0))</f>
        <v>1323121.6000000001</v>
      </c>
      <c r="W15">
        <f>INDEX(PRIMAPhistCR_0_GHG!AK$2:AK$208,MATCH(Calculations_Table1!$A15,PRIMAPhistCR_0_GHG!$D$2:$D$208,0))</f>
        <v>1333485.8</v>
      </c>
      <c r="X15">
        <f>INDEX(PRIMAPhistCR_0_GHG!AL$2:AL$208,MATCH(Calculations_Table1!$A15,PRIMAPhistCR_0_GHG!$D$2:$D$208,0))</f>
        <v>1326238.5</v>
      </c>
      <c r="Y15">
        <f>INDEX(PRIMAPhistCR_0_GHG!AM$2:AM$208,MATCH(Calculations_Table1!$A15,PRIMAPhistCR_0_GHG!$D$2:$D$208,0))</f>
        <v>1407112</v>
      </c>
      <c r="AA15">
        <f>INDEX(UNPop_WPP2022_UN_2020_1July!$M$18:$M$303,MATCH(Calculations_Table1!A15,UNPop_WPP2022_UN_2020_1July!$F$18:$F$303,0))</f>
        <v>213196.304</v>
      </c>
      <c r="AC15">
        <f t="shared" si="5"/>
        <v>5642.04918</v>
      </c>
      <c r="AD15">
        <f t="shared" si="6"/>
        <v>3646.7263418181819</v>
      </c>
      <c r="AE15">
        <f t="shared" si="13"/>
        <v>1995.322838181818</v>
      </c>
      <c r="AF15">
        <f>INDEX(PRIMAPhistCR_0_CO2!AE$2:AE$208,MATCH(Calculations_Table1!$A15,PRIMAPhistCR_0_CO2!$D$2:$D$208,0))</f>
        <v>771422.88</v>
      </c>
      <c r="AG15">
        <f>INDEX(PRIMAPhistCR_0_CO2!AF$2:AF$208,MATCH(Calculations_Table1!$A15,PRIMAPhistCR_0_CO2!$D$2:$D$208,0))</f>
        <v>670506.55000000005</v>
      </c>
      <c r="AH15">
        <f>INDEX(PRIMAPhistCR_0_CO2!AG$2:AG$208,MATCH(Calculations_Table1!$A15,PRIMAPhistCR_0_CO2!$D$2:$D$208,0))</f>
        <v>752502.39</v>
      </c>
      <c r="AI15">
        <f>INDEX(PRIMAPhistCR_0_CO2!AH$2:AH$208,MATCH(Calculations_Table1!$A15,PRIMAPhistCR_0_CO2!$D$2:$D$208,0))</f>
        <v>771068.68</v>
      </c>
      <c r="AJ15">
        <f>INDEX(PRIMAPhistCR_0_CO2!AI$2:AI$208,MATCH(Calculations_Table1!$A15,PRIMAPhistCR_0_CO2!$D$2:$D$208,0))</f>
        <v>704850.14</v>
      </c>
      <c r="AK15">
        <f>INDEX(PRIMAPhistCR_0_CO2!AJ$2:AJ$208,MATCH(Calculations_Table1!$A15,PRIMAPhistCR_0_CO2!$D$2:$D$208,0))</f>
        <v>686729.48</v>
      </c>
      <c r="AL15">
        <f>INDEX(PRIMAPhistCR_0_CO2!AK$2:AK$208,MATCH(Calculations_Table1!$A15,PRIMAPhistCR_0_CO2!$D$2:$D$208,0))</f>
        <v>681890.68</v>
      </c>
      <c r="AM15">
        <f>INDEX(PRIMAPhistCR_0_CO2!AL$2:AL$208,MATCH(Calculations_Table1!$A15,PRIMAPhistCR_0_CO2!$D$2:$D$208,0))</f>
        <v>660288.43000000005</v>
      </c>
      <c r="AN15">
        <f>INDEX(PRIMAPhistCR_0_CO2!AM$2:AM$208,MATCH(Calculations_Table1!$A15,PRIMAPhistCR_0_CO2!$D$2:$D$208,0))</f>
        <v>714212.83</v>
      </c>
    </row>
    <row r="16" spans="1:40" ht="17" thickBot="1" x14ac:dyDescent="0.25">
      <c r="A16" t="s">
        <v>105</v>
      </c>
      <c r="B16" t="s">
        <v>234</v>
      </c>
      <c r="C16" s="48" t="str">
        <f t="shared" si="7"/>
        <v>Japan</v>
      </c>
      <c r="D16" s="56">
        <f t="shared" si="8"/>
        <v>9631.3489000000009</v>
      </c>
      <c r="E16" s="56">
        <f t="shared" si="9"/>
        <v>6364.1183272727285</v>
      </c>
      <c r="F16" s="56">
        <f t="shared" si="10"/>
        <v>3267.2305727272724</v>
      </c>
      <c r="G16" s="58">
        <f t="shared" si="0"/>
        <v>4.3341070049999998E-3</v>
      </c>
      <c r="H16" s="58">
        <f t="shared" si="1"/>
        <v>1.4702537577272726E-3</v>
      </c>
      <c r="I16" s="58">
        <f t="shared" si="2"/>
        <v>1.2939287334545445E-3</v>
      </c>
      <c r="J16" s="58">
        <f t="shared" si="3"/>
        <v>3.4605096216359898E-11</v>
      </c>
      <c r="K16" s="58">
        <f t="shared" si="4"/>
        <v>1.1739043980668161E-11</v>
      </c>
      <c r="L16" s="54">
        <f t="shared" si="11"/>
        <v>7</v>
      </c>
      <c r="M16" s="55">
        <f t="shared" si="12"/>
        <v>42</v>
      </c>
      <c r="Q16">
        <f>INDEX(PRIMAPhistCR_0_GHG!AE$2:AE$208,MATCH(Calculations_Table1!$A16,PRIMAPhistCR_0_GHG!$D$2:$D$208,0))</f>
        <v>1346255.8</v>
      </c>
      <c r="R16">
        <f>INDEX(PRIMAPhistCR_0_GHG!AF$2:AF$208,MATCH(Calculations_Table1!$A16,PRIMAPhistCR_0_GHG!$D$2:$D$208,0))</f>
        <v>1300212.3999999999</v>
      </c>
      <c r="S16">
        <f>INDEX(PRIMAPhistCR_0_GHG!AG$2:AG$208,MATCH(Calculations_Table1!$A16,PRIMAPhistCR_0_GHG!$D$2:$D$208,0))</f>
        <v>1267094.1000000001</v>
      </c>
      <c r="T16">
        <f>INDEX(PRIMAPhistCR_0_GHG!AH$2:AH$208,MATCH(Calculations_Table1!$A16,PRIMAPhistCR_0_GHG!$D$2:$D$208,0))</f>
        <v>1253226.6000000001</v>
      </c>
      <c r="U16">
        <f>INDEX(PRIMAPhistCR_0_GHG!AI$2:AI$208,MATCH(Calculations_Table1!$A16,PRIMAPhistCR_0_GHG!$D$2:$D$208,0))</f>
        <v>1235802.6000000001</v>
      </c>
      <c r="V16">
        <f>INDEX(PRIMAPhistCR_0_GHG!AJ$2:AJ$208,MATCH(Calculations_Table1!$A16,PRIMAPhistCR_0_GHG!$D$2:$D$208,0))</f>
        <v>1192130.3</v>
      </c>
      <c r="W16">
        <f>INDEX(PRIMAPhistCR_0_GHG!AK$2:AK$208,MATCH(Calculations_Table1!$A16,PRIMAPhistCR_0_GHG!$D$2:$D$208,0))</f>
        <v>1162373</v>
      </c>
      <c r="X16">
        <f>INDEX(PRIMAPhistCR_0_GHG!AL$2:AL$208,MATCH(Calculations_Table1!$A16,PRIMAPhistCR_0_GHG!$D$2:$D$208,0))</f>
        <v>1098674.3999999999</v>
      </c>
      <c r="Y16">
        <f>INDEX(PRIMAPhistCR_0_GHG!AM$2:AM$208,MATCH(Calculations_Table1!$A16,PRIMAPhistCR_0_GHG!$D$2:$D$208,0))</f>
        <v>1121835.5</v>
      </c>
      <c r="AA16">
        <f>INDEX(UNPop_WPP2022_UN_2020_1July!$M$18:$M$303,MATCH(Calculations_Table1!A16,UNPop_WPP2022_UN_2020_1July!$F$18:$F$303,0))</f>
        <v>125244.761</v>
      </c>
      <c r="AC16">
        <f t="shared" si="5"/>
        <v>8784.4422399999985</v>
      </c>
      <c r="AD16">
        <f t="shared" si="6"/>
        <v>5909.0450545454551</v>
      </c>
      <c r="AE16">
        <f t="shared" si="13"/>
        <v>2875.3971854545434</v>
      </c>
      <c r="AF16">
        <f>INDEX(PRIMAPhistCR_0_CO2!AE$2:AE$208,MATCH(Calculations_Table1!$A16,PRIMAPhistCR_0_CO2!$D$2:$D$208,0))</f>
        <v>1249990.3</v>
      </c>
      <c r="AG16">
        <f>INDEX(PRIMAPhistCR_0_CO2!AF$2:AF$208,MATCH(Calculations_Table1!$A16,PRIMAPhistCR_0_CO2!$D$2:$D$208,0))</f>
        <v>1201787.1000000001</v>
      </c>
      <c r="AH16">
        <f>INDEX(PRIMAPhistCR_0_CO2!AG$2:AG$208,MATCH(Calculations_Table1!$A16,PRIMAPhistCR_0_CO2!$D$2:$D$208,0))</f>
        <v>1166520.5</v>
      </c>
      <c r="AI16">
        <f>INDEX(PRIMAPhistCR_0_CO2!AH$2:AH$208,MATCH(Calculations_Table1!$A16,PRIMAPhistCR_0_CO2!$D$2:$D$208,0))</f>
        <v>1149673.6000000001</v>
      </c>
      <c r="AJ16">
        <f>INDEX(PRIMAPhistCR_0_CO2!AI$2:AI$208,MATCH(Calculations_Table1!$A16,PRIMAPhistCR_0_CO2!$D$2:$D$208,0))</f>
        <v>1130047.3</v>
      </c>
      <c r="AK16">
        <f>INDEX(PRIMAPhistCR_0_CO2!AJ$2:AJ$208,MATCH(Calculations_Table1!$A16,PRIMAPhistCR_0_CO2!$D$2:$D$208,0))</f>
        <v>1085378.3</v>
      </c>
      <c r="AL16">
        <f>INDEX(PRIMAPhistCR_0_CO2!AK$2:AK$208,MATCH(Calculations_Table1!$A16,PRIMAPhistCR_0_CO2!$D$2:$D$208,0))</f>
        <v>1053358.8999999999</v>
      </c>
      <c r="AM16">
        <f>INDEX(PRIMAPhistCR_0_CO2!AL$2:AL$208,MATCH(Calculations_Table1!$A16,PRIMAPhistCR_0_CO2!$D$2:$D$208,0))</f>
        <v>987725.14</v>
      </c>
      <c r="AN16">
        <f>INDEX(PRIMAPhistCR_0_CO2!AM$2:AM$208,MATCH(Calculations_Table1!$A16,PRIMAPhistCR_0_CO2!$D$2:$D$208,0))</f>
        <v>1009951.4</v>
      </c>
    </row>
    <row r="17" spans="1:40" ht="17" thickBot="1" x14ac:dyDescent="0.25">
      <c r="A17" t="s">
        <v>98</v>
      </c>
      <c r="B17" t="s">
        <v>235</v>
      </c>
      <c r="C17" s="48" t="str">
        <f t="shared" si="7"/>
        <v>Iran, Islamic Republic of</v>
      </c>
      <c r="D17" s="56">
        <f t="shared" si="8"/>
        <v>8381.3163000000004</v>
      </c>
      <c r="E17" s="56">
        <f t="shared" si="9"/>
        <v>4293.0324036363636</v>
      </c>
      <c r="F17" s="56">
        <f t="shared" si="10"/>
        <v>4088.2838963636368</v>
      </c>
      <c r="G17" s="58">
        <f t="shared" si="0"/>
        <v>3.7715923350000002E-3</v>
      </c>
      <c r="H17" s="58">
        <f t="shared" si="1"/>
        <v>1.8397277533636364E-3</v>
      </c>
      <c r="I17" s="58">
        <f t="shared" si="2"/>
        <v>1.4329903704545454E-3</v>
      </c>
      <c r="J17" s="58">
        <f t="shared" si="3"/>
        <v>4.3207515132885543E-11</v>
      </c>
      <c r="K17" s="58">
        <f t="shared" si="4"/>
        <v>2.1075995941074806E-11</v>
      </c>
      <c r="L17" s="54">
        <f t="shared" si="11"/>
        <v>8</v>
      </c>
      <c r="M17" s="55">
        <f t="shared" si="12"/>
        <v>23</v>
      </c>
      <c r="Q17">
        <f>INDEX(PRIMAPhistCR_0_GHG!AE$2:AE$208,MATCH(Calculations_Table1!$A17,PRIMAPhistCR_0_GHG!$D$2:$D$208,0))</f>
        <v>908141.47</v>
      </c>
      <c r="R17">
        <f>INDEX(PRIMAPhistCR_0_GHG!AF$2:AF$208,MATCH(Calculations_Table1!$A17,PRIMAPhistCR_0_GHG!$D$2:$D$208,0))</f>
        <v>946583.08</v>
      </c>
      <c r="S17">
        <f>INDEX(PRIMAPhistCR_0_GHG!AG$2:AG$208,MATCH(Calculations_Table1!$A17,PRIMAPhistCR_0_GHG!$D$2:$D$208,0))</f>
        <v>948709.61</v>
      </c>
      <c r="T17">
        <f>INDEX(PRIMAPhistCR_0_GHG!AH$2:AH$208,MATCH(Calculations_Table1!$A17,PRIMAPhistCR_0_GHG!$D$2:$D$208,0))</f>
        <v>983955.81</v>
      </c>
      <c r="U17">
        <f>INDEX(PRIMAPhistCR_0_GHG!AI$2:AI$208,MATCH(Calculations_Table1!$A17,PRIMAPhistCR_0_GHG!$D$2:$D$208,0))</f>
        <v>1043402.9</v>
      </c>
      <c r="V17">
        <f>INDEX(PRIMAPhistCR_0_GHG!AJ$2:AJ$208,MATCH(Calculations_Table1!$A17,PRIMAPhistCR_0_GHG!$D$2:$D$208,0))</f>
        <v>1076611.7</v>
      </c>
      <c r="W17">
        <f>INDEX(PRIMAPhistCR_0_GHG!AK$2:AK$208,MATCH(Calculations_Table1!$A17,PRIMAPhistCR_0_GHG!$D$2:$D$208,0))</f>
        <v>1084885.3999999999</v>
      </c>
      <c r="X17">
        <f>INDEX(PRIMAPhistCR_0_GHG!AL$2:AL$208,MATCH(Calculations_Table1!$A17,PRIMAPhistCR_0_GHG!$D$2:$D$208,0))</f>
        <v>1123078.6000000001</v>
      </c>
      <c r="Y17">
        <f>INDEX(PRIMAPhistCR_0_GHG!AM$2:AM$208,MATCH(Calculations_Table1!$A17,PRIMAPhistCR_0_GHG!$D$2:$D$208,0))</f>
        <v>1174089.2</v>
      </c>
      <c r="AA17">
        <f>INDEX(UNPop_WPP2022_UN_2020_1July!$M$18:$M$303,MATCH(Calculations_Table1!A17,UNPop_WPP2022_UN_2020_1July!$F$18:$F$303,0))</f>
        <v>87290.192999999999</v>
      </c>
      <c r="AC17">
        <f t="shared" si="5"/>
        <v>6506.3079400000006</v>
      </c>
      <c r="AD17">
        <f t="shared" si="6"/>
        <v>3321.8848945454552</v>
      </c>
      <c r="AE17">
        <f t="shared" si="13"/>
        <v>3184.4230454545454</v>
      </c>
      <c r="AF17">
        <f>INDEX(PRIMAPhistCR_0_CO2!AE$2:AE$208,MATCH(Calculations_Table1!$A17,PRIMAPhistCR_0_CO2!$D$2:$D$208,0))</f>
        <v>702706.42</v>
      </c>
      <c r="AG17">
        <f>INDEX(PRIMAPhistCR_0_CO2!AF$2:AF$208,MATCH(Calculations_Table1!$A17,PRIMAPhistCR_0_CO2!$D$2:$D$208,0))</f>
        <v>740600.63</v>
      </c>
      <c r="AH17">
        <f>INDEX(PRIMAPhistCR_0_CO2!AG$2:AG$208,MATCH(Calculations_Table1!$A17,PRIMAPhistCR_0_CO2!$D$2:$D$208,0))</f>
        <v>737285.29</v>
      </c>
      <c r="AI17">
        <f>INDEX(PRIMAPhistCR_0_CO2!AH$2:AH$208,MATCH(Calculations_Table1!$A17,PRIMAPhistCR_0_CO2!$D$2:$D$208,0))</f>
        <v>747792.46</v>
      </c>
      <c r="AJ17">
        <f>INDEX(PRIMAPhistCR_0_CO2!AI$2:AI$208,MATCH(Calculations_Table1!$A17,PRIMAPhistCR_0_CO2!$D$2:$D$208,0))</f>
        <v>799460.39</v>
      </c>
      <c r="AK17">
        <f>INDEX(PRIMAPhistCR_0_CO2!AJ$2:AJ$208,MATCH(Calculations_Table1!$A17,PRIMAPhistCR_0_CO2!$D$2:$D$208,0))</f>
        <v>830332.67</v>
      </c>
      <c r="AL17">
        <f>INDEX(PRIMAPhistCR_0_CO2!AK$2:AK$208,MATCH(Calculations_Table1!$A17,PRIMAPhistCR_0_CO2!$D$2:$D$208,0))</f>
        <v>854540.18</v>
      </c>
      <c r="AM17">
        <f>INDEX(PRIMAPhistCR_0_CO2!AL$2:AL$208,MATCH(Calculations_Table1!$A17,PRIMAPhistCR_0_CO2!$D$2:$D$208,0))</f>
        <v>891970.58</v>
      </c>
      <c r="AN17">
        <f>INDEX(PRIMAPhistCR_0_CO2!AM$2:AM$208,MATCH(Calculations_Table1!$A17,PRIMAPhistCR_0_CO2!$D$2:$D$208,0))</f>
        <v>904325.74</v>
      </c>
    </row>
    <row r="18" spans="1:40" ht="17" thickBot="1" x14ac:dyDescent="0.25">
      <c r="A18" t="s">
        <v>62</v>
      </c>
      <c r="B18" t="s">
        <v>236</v>
      </c>
      <c r="C18" s="48" t="str">
        <f t="shared" si="7"/>
        <v>Germany</v>
      </c>
      <c r="D18" s="56">
        <f t="shared" si="8"/>
        <v>6617.4979299999995</v>
      </c>
      <c r="E18" s="56">
        <f t="shared" si="9"/>
        <v>4316.7541890909088</v>
      </c>
      <c r="F18" s="56">
        <f t="shared" si="10"/>
        <v>2300.7437409090908</v>
      </c>
      <c r="G18" s="58">
        <f t="shared" si="0"/>
        <v>2.9778740684999997E-3</v>
      </c>
      <c r="H18" s="58">
        <f t="shared" si="1"/>
        <v>1.0353346834090908E-3</v>
      </c>
      <c r="I18" s="58">
        <f t="shared" si="2"/>
        <v>9.1238034845454556E-4</v>
      </c>
      <c r="J18" s="58">
        <f t="shared" si="3"/>
        <v>3.5736352258352156E-11</v>
      </c>
      <c r="K18" s="58">
        <f t="shared" si="4"/>
        <v>1.2424664072592492E-11</v>
      </c>
      <c r="L18" s="54">
        <f t="shared" si="11"/>
        <v>9</v>
      </c>
      <c r="M18" s="55">
        <f t="shared" si="12"/>
        <v>38</v>
      </c>
      <c r="Q18">
        <f>INDEX(PRIMAPhistCR_0_GHG!AE$2:AE$208,MATCH(Calculations_Table1!$A18,PRIMAPhistCR_0_GHG!$D$2:$D$208,0))</f>
        <v>913159.54</v>
      </c>
      <c r="R18">
        <f>INDEX(PRIMAPhistCR_0_GHG!AF$2:AF$208,MATCH(Calculations_Table1!$A18,PRIMAPhistCR_0_GHG!$D$2:$D$208,0))</f>
        <v>880361.2</v>
      </c>
      <c r="S18">
        <f>INDEX(PRIMAPhistCR_0_GHG!AG$2:AG$208,MATCH(Calculations_Table1!$A18,PRIMAPhistCR_0_GHG!$D$2:$D$208,0))</f>
        <v>881456.87</v>
      </c>
      <c r="T18">
        <f>INDEX(PRIMAPhistCR_0_GHG!AH$2:AH$208,MATCH(Calculations_Table1!$A18,PRIMAPhistCR_0_GHG!$D$2:$D$208,0))</f>
        <v>880857.32</v>
      </c>
      <c r="U18">
        <f>INDEX(PRIMAPhistCR_0_GHG!AI$2:AI$208,MATCH(Calculations_Table1!$A18,PRIMAPhistCR_0_GHG!$D$2:$D$208,0))</f>
        <v>866815.41</v>
      </c>
      <c r="V18">
        <f>INDEX(PRIMAPhistCR_0_GHG!AJ$2:AJ$208,MATCH(Calculations_Table1!$A18,PRIMAPhistCR_0_GHG!$D$2:$D$208,0))</f>
        <v>834173.26</v>
      </c>
      <c r="W18">
        <f>INDEX(PRIMAPhistCR_0_GHG!AK$2:AK$208,MATCH(Calculations_Table1!$A18,PRIMAPhistCR_0_GHG!$D$2:$D$208,0))</f>
        <v>783401.43</v>
      </c>
      <c r="X18">
        <f>INDEX(PRIMAPhistCR_0_GHG!AL$2:AL$208,MATCH(Calculations_Table1!$A18,PRIMAPhistCR_0_GHG!$D$2:$D$208,0))</f>
        <v>730638.77</v>
      </c>
      <c r="Y18">
        <f>INDEX(PRIMAPhistCR_0_GHG!AM$2:AM$208,MATCH(Calculations_Table1!$A18,PRIMAPhistCR_0_GHG!$D$2:$D$208,0))</f>
        <v>759793.67</v>
      </c>
      <c r="AA18">
        <f>INDEX(UNPop_WPP2022_UN_2020_1July!$M$18:$M$303,MATCH(Calculations_Table1!A18,UNPop_WPP2022_UN_2020_1July!$F$18:$F$303,0))</f>
        <v>83328.987999999998</v>
      </c>
      <c r="AC18">
        <f t="shared" si="5"/>
        <v>5856.3468600000006</v>
      </c>
      <c r="AD18">
        <f t="shared" si="6"/>
        <v>3828.8349745454548</v>
      </c>
      <c r="AE18">
        <f t="shared" si="13"/>
        <v>2027.5118854545458</v>
      </c>
      <c r="AF18">
        <f>INDEX(PRIMAPhistCR_0_CO2!AE$2:AE$208,MATCH(Calculations_Table1!$A18,PRIMAPhistCR_0_CO2!$D$2:$D$208,0))</f>
        <v>809945.86</v>
      </c>
      <c r="AG18">
        <f>INDEX(PRIMAPhistCR_0_CO2!AF$2:AF$208,MATCH(Calculations_Table1!$A18,PRIMAPhistCR_0_CO2!$D$2:$D$208,0))</f>
        <v>778061.99</v>
      </c>
      <c r="AH18">
        <f>INDEX(PRIMAPhistCR_0_CO2!AG$2:AG$208,MATCH(Calculations_Table1!$A18,PRIMAPhistCR_0_CO2!$D$2:$D$208,0))</f>
        <v>779212.83</v>
      </c>
      <c r="AI18">
        <f>INDEX(PRIMAPhistCR_0_CO2!AH$2:AH$208,MATCH(Calculations_Table1!$A18,PRIMAPhistCR_0_CO2!$D$2:$D$208,0))</f>
        <v>780349.69</v>
      </c>
      <c r="AJ18">
        <f>INDEX(PRIMAPhistCR_0_CO2!AI$2:AI$208,MATCH(Calculations_Table1!$A18,PRIMAPhistCR_0_CO2!$D$2:$D$208,0))</f>
        <v>767605.57</v>
      </c>
      <c r="AK18">
        <f>INDEX(PRIMAPhistCR_0_CO2!AJ$2:AJ$208,MATCH(Calculations_Table1!$A18,PRIMAPhistCR_0_CO2!$D$2:$D$208,0))</f>
        <v>739346.38</v>
      </c>
      <c r="AL18">
        <f>INDEX(PRIMAPhistCR_0_CO2!AK$2:AK$208,MATCH(Calculations_Table1!$A18,PRIMAPhistCR_0_CO2!$D$2:$D$208,0))</f>
        <v>692962.59</v>
      </c>
      <c r="AM18">
        <f>INDEX(PRIMAPhistCR_0_CO2!AL$2:AL$208,MATCH(Calculations_Table1!$A18,PRIMAPhistCR_0_CO2!$D$2:$D$208,0))</f>
        <v>643741.66</v>
      </c>
      <c r="AN18">
        <f>INDEX(PRIMAPhistCR_0_CO2!AM$2:AM$208,MATCH(Calculations_Table1!$A18,PRIMAPhistCR_0_CO2!$D$2:$D$208,0))</f>
        <v>675066.15</v>
      </c>
    </row>
    <row r="19" spans="1:40" ht="17" thickBot="1" x14ac:dyDescent="0.25">
      <c r="A19" t="s">
        <v>46</v>
      </c>
      <c r="B19" t="s">
        <v>237</v>
      </c>
      <c r="C19" s="48" t="str">
        <f t="shared" si="7"/>
        <v>Canada</v>
      </c>
      <c r="D19" s="56">
        <f t="shared" si="8"/>
        <v>5612.3246899999995</v>
      </c>
      <c r="E19" s="56">
        <f t="shared" si="9"/>
        <v>3391.5718909090911</v>
      </c>
      <c r="F19" s="56">
        <f t="shared" si="10"/>
        <v>2220.7527990909084</v>
      </c>
      <c r="G19" s="58">
        <f t="shared" si="0"/>
        <v>2.5255461104999998E-3</v>
      </c>
      <c r="H19" s="58">
        <f t="shared" si="1"/>
        <v>9.9933875959090884E-4</v>
      </c>
      <c r="I19" s="58">
        <f t="shared" si="2"/>
        <v>7.8629728868181807E-4</v>
      </c>
      <c r="J19" s="58">
        <f t="shared" si="3"/>
        <v>6.6656965723689944E-11</v>
      </c>
      <c r="K19" s="58">
        <f t="shared" si="4"/>
        <v>2.6375637794717682E-11</v>
      </c>
      <c r="L19" s="54">
        <f t="shared" si="11"/>
        <v>10</v>
      </c>
      <c r="M19" s="55">
        <f t="shared" si="12"/>
        <v>13</v>
      </c>
      <c r="Q19">
        <f>INDEX(PRIMAPhistCR_0_GHG!AE$2:AE$208,MATCH(Calculations_Table1!$A19,PRIMAPhistCR_0_GHG!$D$2:$D$208,0))</f>
        <v>717447.9</v>
      </c>
      <c r="R19">
        <f>INDEX(PRIMAPhistCR_0_GHG!AF$2:AF$208,MATCH(Calculations_Table1!$A19,PRIMAPhistCR_0_GHG!$D$2:$D$208,0))</f>
        <v>695153.7</v>
      </c>
      <c r="S19">
        <f>INDEX(PRIMAPhistCR_0_GHG!AG$2:AG$208,MATCH(Calculations_Table1!$A19,PRIMAPhistCR_0_GHG!$D$2:$D$208,0))</f>
        <v>736387.08</v>
      </c>
      <c r="T19">
        <f>INDEX(PRIMAPhistCR_0_GHG!AH$2:AH$208,MATCH(Calculations_Table1!$A19,PRIMAPhistCR_0_GHG!$D$2:$D$208,0))</f>
        <v>706837.65</v>
      </c>
      <c r="U19">
        <f>INDEX(PRIMAPhistCR_0_GHG!AI$2:AI$208,MATCH(Calculations_Table1!$A19,PRIMAPhistCR_0_GHG!$D$2:$D$208,0))</f>
        <v>708930.72</v>
      </c>
      <c r="V19">
        <f>INDEX(PRIMAPhistCR_0_GHG!AJ$2:AJ$208,MATCH(Calculations_Table1!$A19,PRIMAPhistCR_0_GHG!$D$2:$D$208,0))</f>
        <v>726250.87</v>
      </c>
      <c r="W19">
        <f>INDEX(PRIMAPhistCR_0_GHG!AK$2:AK$208,MATCH(Calculations_Table1!$A19,PRIMAPhistCR_0_GHG!$D$2:$D$208,0))</f>
        <v>717558.28</v>
      </c>
      <c r="X19">
        <f>INDEX(PRIMAPhistCR_0_GHG!AL$2:AL$208,MATCH(Calculations_Table1!$A19,PRIMAPhistCR_0_GHG!$D$2:$D$208,0))</f>
        <v>656731.96</v>
      </c>
      <c r="Y19">
        <f>INDEX(PRIMAPhistCR_0_GHG!AM$2:AM$208,MATCH(Calculations_Table1!$A19,PRIMAPhistCR_0_GHG!$D$2:$D$208,0))</f>
        <v>664474.43000000005</v>
      </c>
      <c r="AA19">
        <f>INDEX(UNPop_WPP2022_UN_2020_1July!$M$18:$M$303,MATCH(Calculations_Table1!A19,UNPop_WPP2022_UN_2020_1July!$F$18:$F$303,0))</f>
        <v>37888.705000000002</v>
      </c>
      <c r="AC19">
        <f t="shared" si="5"/>
        <v>4345.7050499999996</v>
      </c>
      <c r="AD19">
        <f t="shared" si="6"/>
        <v>2598.3777418181817</v>
      </c>
      <c r="AE19">
        <f t="shared" si="13"/>
        <v>1747.3273081818179</v>
      </c>
      <c r="AF19">
        <f>INDEX(PRIMAPhistCR_0_CO2!AE$2:AE$208,MATCH(Calculations_Table1!$A19,PRIMAPhistCR_0_CO2!$D$2:$D$208,0))</f>
        <v>549656.82999999996</v>
      </c>
      <c r="AG19">
        <f>INDEX(PRIMAPhistCR_0_CO2!AF$2:AF$208,MATCH(Calculations_Table1!$A19,PRIMAPhistCR_0_CO2!$D$2:$D$208,0))</f>
        <v>526801.74</v>
      </c>
      <c r="AH19">
        <f>INDEX(PRIMAPhistCR_0_CO2!AG$2:AG$208,MATCH(Calculations_Table1!$A19,PRIMAPhistCR_0_CO2!$D$2:$D$208,0))</f>
        <v>569923.68000000005</v>
      </c>
      <c r="AI19">
        <f>INDEX(PRIMAPhistCR_0_CO2!AH$2:AH$208,MATCH(Calculations_Table1!$A19,PRIMAPhistCR_0_CO2!$D$2:$D$208,0))</f>
        <v>546074.43000000005</v>
      </c>
      <c r="AJ19">
        <f>INDEX(PRIMAPhistCR_0_CO2!AI$2:AI$208,MATCH(Calculations_Table1!$A19,PRIMAPhistCR_0_CO2!$D$2:$D$208,0))</f>
        <v>549838.11</v>
      </c>
      <c r="AK19">
        <f>INDEX(PRIMAPhistCR_0_CO2!AJ$2:AJ$208,MATCH(Calculations_Table1!$A19,PRIMAPhistCR_0_CO2!$D$2:$D$208,0))</f>
        <v>565188.42000000004</v>
      </c>
      <c r="AL19">
        <f>INDEX(PRIMAPhistCR_0_CO2!AK$2:AK$208,MATCH(Calculations_Table1!$A19,PRIMAPhistCR_0_CO2!$D$2:$D$208,0))</f>
        <v>559355.61</v>
      </c>
      <c r="AM19">
        <f>INDEX(PRIMAPhistCR_0_CO2!AL$2:AL$208,MATCH(Calculations_Table1!$A19,PRIMAPhistCR_0_CO2!$D$2:$D$208,0))</f>
        <v>509033.11</v>
      </c>
      <c r="AN19">
        <f>INDEX(PRIMAPhistCR_0_CO2!AM$2:AM$208,MATCH(Calculations_Table1!$A19,PRIMAPhistCR_0_CO2!$D$2:$D$208,0))</f>
        <v>519489.95</v>
      </c>
    </row>
    <row r="20" spans="1:40" ht="17" thickBot="1" x14ac:dyDescent="0.25">
      <c r="A20" t="s">
        <v>169</v>
      </c>
      <c r="B20" t="s">
        <v>238</v>
      </c>
      <c r="C20" s="48" t="str">
        <f t="shared" si="7"/>
        <v>Saudi Arabia</v>
      </c>
      <c r="D20" s="56">
        <f t="shared" si="8"/>
        <v>5589.3872199999996</v>
      </c>
      <c r="E20" s="56">
        <f t="shared" si="9"/>
        <v>2784.0713018181818</v>
      </c>
      <c r="F20" s="56">
        <f t="shared" si="10"/>
        <v>2805.3159181818178</v>
      </c>
      <c r="G20" s="58">
        <f t="shared" si="0"/>
        <v>2.5152242489999998E-3</v>
      </c>
      <c r="H20" s="58">
        <f t="shared" si="1"/>
        <v>1.2623921631818179E-3</v>
      </c>
      <c r="I20" s="58">
        <f t="shared" si="2"/>
        <v>1.0323009945E-3</v>
      </c>
      <c r="J20" s="58">
        <f t="shared" si="3"/>
        <v>6.9872955318325977E-11</v>
      </c>
      <c r="K20" s="58">
        <f t="shared" si="4"/>
        <v>3.5069267182549357E-11</v>
      </c>
      <c r="L20" s="54">
        <f t="shared" si="11"/>
        <v>11</v>
      </c>
      <c r="M20" s="55">
        <f t="shared" si="12"/>
        <v>12</v>
      </c>
      <c r="Q20">
        <f>INDEX(PRIMAPhistCR_0_GHG!AE$2:AE$208,MATCH(Calculations_Table1!$A20,PRIMAPhistCR_0_GHG!$D$2:$D$208,0))</f>
        <v>588938.16</v>
      </c>
      <c r="R20">
        <f>INDEX(PRIMAPhistCR_0_GHG!AF$2:AF$208,MATCH(Calculations_Table1!$A20,PRIMAPhistCR_0_GHG!$D$2:$D$208,0))</f>
        <v>669486.02</v>
      </c>
      <c r="S20">
        <f>INDEX(PRIMAPhistCR_0_GHG!AG$2:AG$208,MATCH(Calculations_Table1!$A20,PRIMAPhistCR_0_GHG!$D$2:$D$208,0))</f>
        <v>742323.54</v>
      </c>
      <c r="T20">
        <f>INDEX(PRIMAPhistCR_0_GHG!AH$2:AH$208,MATCH(Calculations_Table1!$A20,PRIMAPhistCR_0_GHG!$D$2:$D$208,0))</f>
        <v>695241.79</v>
      </c>
      <c r="U20">
        <f>INDEX(PRIMAPhistCR_0_GHG!AI$2:AI$208,MATCH(Calculations_Table1!$A20,PRIMAPhistCR_0_GHG!$D$2:$D$208,0))</f>
        <v>715260.35</v>
      </c>
      <c r="V20">
        <f>INDEX(PRIMAPhistCR_0_GHG!AJ$2:AJ$208,MATCH(Calculations_Table1!$A20,PRIMAPhistCR_0_GHG!$D$2:$D$208,0))</f>
        <v>707442.36</v>
      </c>
      <c r="W20">
        <f>INDEX(PRIMAPhistCR_0_GHG!AK$2:AK$208,MATCH(Calculations_Table1!$A20,PRIMAPhistCR_0_GHG!$D$2:$D$208,0))</f>
        <v>683208.41</v>
      </c>
      <c r="X20">
        <f>INDEX(PRIMAPhistCR_0_GHG!AL$2:AL$208,MATCH(Calculations_Table1!$A20,PRIMAPhistCR_0_GHG!$D$2:$D$208,0))</f>
        <v>676925.35</v>
      </c>
      <c r="Y20">
        <f>INDEX(PRIMAPhistCR_0_GHG!AM$2:AM$208,MATCH(Calculations_Table1!$A20,PRIMAPhistCR_0_GHG!$D$2:$D$208,0))</f>
        <v>699499.4</v>
      </c>
      <c r="AA20">
        <f>INDEX(UNPop_WPP2022_UN_2020_1July!$M$18:$M$303,MATCH(Calculations_Table1!A20,UNPop_WPP2022_UN_2020_1July!$F$18:$F$303,0))</f>
        <v>35997.107000000004</v>
      </c>
      <c r="AC20">
        <f t="shared" si="5"/>
        <v>4638.8907300000001</v>
      </c>
      <c r="AD20">
        <f t="shared" si="6"/>
        <v>2344.88852</v>
      </c>
      <c r="AE20">
        <f t="shared" si="13"/>
        <v>2294.0022100000001</v>
      </c>
      <c r="AF20">
        <f>INDEX(PRIMAPhistCR_0_CO2!AE$2:AE$208,MATCH(Calculations_Table1!$A20,PRIMAPhistCR_0_CO2!$D$2:$D$208,0))</f>
        <v>496034.11</v>
      </c>
      <c r="AG20">
        <f>INDEX(PRIMAPhistCR_0_CO2!AF$2:AF$208,MATCH(Calculations_Table1!$A20,PRIMAPhistCR_0_CO2!$D$2:$D$208,0))</f>
        <v>571915.18000000005</v>
      </c>
      <c r="AH20">
        <f>INDEX(PRIMAPhistCR_0_CO2!AG$2:AG$208,MATCH(Calculations_Table1!$A20,PRIMAPhistCR_0_CO2!$D$2:$D$208,0))</f>
        <v>639358.73</v>
      </c>
      <c r="AI20">
        <f>INDEX(PRIMAPhistCR_0_CO2!AH$2:AH$208,MATCH(Calculations_Table1!$A20,PRIMAPhistCR_0_CO2!$D$2:$D$208,0))</f>
        <v>586269</v>
      </c>
      <c r="AJ20">
        <f>INDEX(PRIMAPhistCR_0_CO2!AI$2:AI$208,MATCH(Calculations_Table1!$A20,PRIMAPhistCR_0_CO2!$D$2:$D$208,0))</f>
        <v>601087.62</v>
      </c>
      <c r="AK20">
        <f>INDEX(PRIMAPhistCR_0_CO2!AJ$2:AJ$208,MATCH(Calculations_Table1!$A20,PRIMAPhistCR_0_CO2!$D$2:$D$208,0))</f>
        <v>586655.24</v>
      </c>
      <c r="AL20">
        <f>INDEX(PRIMAPhistCR_0_CO2!AK$2:AK$208,MATCH(Calculations_Table1!$A20,PRIMAPhistCR_0_CO2!$D$2:$D$208,0))</f>
        <v>555238.19999999995</v>
      </c>
      <c r="AM20">
        <f>INDEX(PRIMAPhistCR_0_CO2!AL$2:AL$208,MATCH(Calculations_Table1!$A20,PRIMAPhistCR_0_CO2!$D$2:$D$208,0))</f>
        <v>540909.54</v>
      </c>
      <c r="AN20">
        <f>INDEX(PRIMAPhistCR_0_CO2!AM$2:AM$208,MATCH(Calculations_Table1!$A20,PRIMAPhistCR_0_CO2!$D$2:$D$208,0))</f>
        <v>557457.22</v>
      </c>
    </row>
    <row r="21" spans="1:40" ht="17" thickBot="1" x14ac:dyDescent="0.25">
      <c r="A21" t="s">
        <v>146</v>
      </c>
      <c r="B21" t="s">
        <v>239</v>
      </c>
      <c r="C21" s="48" t="str">
        <f t="shared" si="7"/>
        <v>Nigeria</v>
      </c>
      <c r="D21" s="56">
        <f t="shared" si="8"/>
        <v>5559.1905500000012</v>
      </c>
      <c r="E21" s="56">
        <f t="shared" si="9"/>
        <v>3021.7232618181811</v>
      </c>
      <c r="F21" s="56">
        <f t="shared" si="10"/>
        <v>2537.4672881818201</v>
      </c>
      <c r="G21" s="58">
        <f t="shared" si="0"/>
        <v>2.5016357475000006E-3</v>
      </c>
      <c r="H21" s="58">
        <f t="shared" si="1"/>
        <v>1.1418602796818189E-3</v>
      </c>
      <c r="I21" s="58">
        <f t="shared" si="2"/>
        <v>7.7319625990909086E-4</v>
      </c>
      <c r="J21" s="58">
        <f t="shared" si="3"/>
        <v>1.2008193293148353E-11</v>
      </c>
      <c r="K21" s="58">
        <f t="shared" si="4"/>
        <v>5.4810853122363759E-12</v>
      </c>
      <c r="L21" s="54">
        <f t="shared" si="11"/>
        <v>12</v>
      </c>
      <c r="M21" s="55">
        <f t="shared" si="12"/>
        <v>125</v>
      </c>
      <c r="Q21">
        <f>INDEX(PRIMAPhistCR_0_GHG!AE$2:AE$208,MATCH(Calculations_Table1!$A21,PRIMAPhistCR_0_GHG!$D$2:$D$208,0))</f>
        <v>639210.68999999994</v>
      </c>
      <c r="R21">
        <f>INDEX(PRIMAPhistCR_0_GHG!AF$2:AF$208,MATCH(Calculations_Table1!$A21,PRIMAPhistCR_0_GHG!$D$2:$D$208,0))</f>
        <v>665095.93999999994</v>
      </c>
      <c r="S21">
        <f>INDEX(PRIMAPhistCR_0_GHG!AG$2:AG$208,MATCH(Calculations_Table1!$A21,PRIMAPhistCR_0_GHG!$D$2:$D$208,0))</f>
        <v>684070.43</v>
      </c>
      <c r="T21">
        <f>INDEX(PRIMAPhistCR_0_GHG!AH$2:AH$208,MATCH(Calculations_Table1!$A21,PRIMAPhistCR_0_GHG!$D$2:$D$208,0))</f>
        <v>670062.77</v>
      </c>
      <c r="U21">
        <f>INDEX(PRIMAPhistCR_0_GHG!AI$2:AI$208,MATCH(Calculations_Table1!$A21,PRIMAPhistCR_0_GHG!$D$2:$D$208,0))</f>
        <v>688483.17</v>
      </c>
      <c r="V21">
        <f>INDEX(PRIMAPhistCR_0_GHG!AJ$2:AJ$208,MATCH(Calculations_Table1!$A21,PRIMAPhistCR_0_GHG!$D$2:$D$208,0))</f>
        <v>703663.69</v>
      </c>
      <c r="W21">
        <f>INDEX(PRIMAPhistCR_0_GHG!AK$2:AK$208,MATCH(Calculations_Table1!$A21,PRIMAPhistCR_0_GHG!$D$2:$D$208,0))</f>
        <v>716544.39</v>
      </c>
      <c r="X21">
        <f>INDEX(PRIMAPhistCR_0_GHG!AL$2:AL$208,MATCH(Calculations_Table1!$A21,PRIMAPhistCR_0_GHG!$D$2:$D$208,0))</f>
        <v>711721.14</v>
      </c>
      <c r="Y21">
        <f>INDEX(PRIMAPhistCR_0_GHG!AM$2:AM$208,MATCH(Calculations_Table1!$A21,PRIMAPhistCR_0_GHG!$D$2:$D$208,0))</f>
        <v>719549.02</v>
      </c>
      <c r="AA21">
        <f>INDEX(UNPop_WPP2022_UN_2020_1July!$M$18:$M$303,MATCH(Calculations_Table1!A21,UNPop_WPP2022_UN_2020_1July!$F$18:$F$303,0))</f>
        <v>208327.405</v>
      </c>
      <c r="AC21">
        <f t="shared" si="5"/>
        <v>3712.2633000000001</v>
      </c>
      <c r="AD21">
        <f t="shared" si="6"/>
        <v>1994.0493890909092</v>
      </c>
      <c r="AE21">
        <f t="shared" si="13"/>
        <v>1718.2139109090908</v>
      </c>
      <c r="AF21">
        <f>INDEX(PRIMAPhistCR_0_CO2!AE$2:AE$208,MATCH(Calculations_Table1!$A21,PRIMAPhistCR_0_CO2!$D$2:$D$208,0))</f>
        <v>421818.14</v>
      </c>
      <c r="AG21">
        <f>INDEX(PRIMAPhistCR_0_CO2!AF$2:AF$208,MATCH(Calculations_Table1!$A21,PRIMAPhistCR_0_CO2!$D$2:$D$208,0))</f>
        <v>441962.29</v>
      </c>
      <c r="AH21">
        <f>INDEX(PRIMAPhistCR_0_CO2!AG$2:AG$208,MATCH(Calculations_Table1!$A21,PRIMAPhistCR_0_CO2!$D$2:$D$208,0))</f>
        <v>455754.05</v>
      </c>
      <c r="AI21">
        <f>INDEX(PRIMAPhistCR_0_CO2!AH$2:AH$208,MATCH(Calculations_Table1!$A21,PRIMAPhistCR_0_CO2!$D$2:$D$208,0))</f>
        <v>448707.4</v>
      </c>
      <c r="AJ21">
        <f>INDEX(PRIMAPhistCR_0_CO2!AI$2:AI$208,MATCH(Calculations_Table1!$A21,PRIMAPhistCR_0_CO2!$D$2:$D$208,0))</f>
        <v>459941.03</v>
      </c>
      <c r="AK21">
        <f>INDEX(PRIMAPhistCR_0_CO2!AJ$2:AJ$208,MATCH(Calculations_Table1!$A21,PRIMAPhistCR_0_CO2!$D$2:$D$208,0))</f>
        <v>469249.97</v>
      </c>
      <c r="AL21">
        <f>INDEX(PRIMAPhistCR_0_CO2!AK$2:AK$208,MATCH(Calculations_Table1!$A21,PRIMAPhistCR_0_CO2!$D$2:$D$208,0))</f>
        <v>474930.31</v>
      </c>
      <c r="AM21">
        <f>INDEX(PRIMAPhistCR_0_CO2!AL$2:AL$208,MATCH(Calculations_Table1!$A21,PRIMAPhistCR_0_CO2!$D$2:$D$208,0))</f>
        <v>475066.95</v>
      </c>
      <c r="AN21">
        <f>INDEX(PRIMAPhistCR_0_CO2!AM$2:AM$208,MATCH(Calculations_Table1!$A21,PRIMAPhistCR_0_CO2!$D$2:$D$208,0))</f>
        <v>486651.3</v>
      </c>
    </row>
    <row r="22" spans="1:40" ht="17" thickBot="1" x14ac:dyDescent="0.25">
      <c r="A22" t="s">
        <v>112</v>
      </c>
      <c r="B22" t="s">
        <v>240</v>
      </c>
      <c r="C22" s="48" t="str">
        <f t="shared" si="7"/>
        <v>Korea, Republic of</v>
      </c>
      <c r="D22" s="56">
        <f t="shared" si="8"/>
        <v>5316.8860199999999</v>
      </c>
      <c r="E22" s="56">
        <f t="shared" si="9"/>
        <v>3146.4114145454546</v>
      </c>
      <c r="F22" s="56">
        <f t="shared" si="10"/>
        <v>2170.4746054545453</v>
      </c>
      <c r="G22" s="58">
        <f t="shared" si="0"/>
        <v>2.3925987089999999E-3</v>
      </c>
      <c r="H22" s="58">
        <f t="shared" si="1"/>
        <v>9.7671357245454529E-4</v>
      </c>
      <c r="I22" s="58">
        <f t="shared" si="2"/>
        <v>8.7366089209090902E-4</v>
      </c>
      <c r="J22" s="58">
        <f t="shared" si="3"/>
        <v>4.6149349316198051E-11</v>
      </c>
      <c r="K22" s="58">
        <f t="shared" si="4"/>
        <v>1.8839220997454997E-11</v>
      </c>
      <c r="L22" s="54">
        <f t="shared" si="11"/>
        <v>13</v>
      </c>
      <c r="M22" s="55">
        <f t="shared" si="12"/>
        <v>22</v>
      </c>
      <c r="Q22">
        <f>INDEX(PRIMAPhistCR_0_GHG!AE$2:AE$208,MATCH(Calculations_Table1!$A22,PRIMAPhistCR_0_GHG!$D$2:$D$208,0))</f>
        <v>665587.03</v>
      </c>
      <c r="R22">
        <f>INDEX(PRIMAPhistCR_0_GHG!AF$2:AF$208,MATCH(Calculations_Table1!$A22,PRIMAPhistCR_0_GHG!$D$2:$D$208,0))</f>
        <v>659635.80000000005</v>
      </c>
      <c r="S22">
        <f>INDEX(PRIMAPhistCR_0_GHG!AG$2:AG$208,MATCH(Calculations_Table1!$A22,PRIMAPhistCR_0_GHG!$D$2:$D$208,0))</f>
        <v>659033.5</v>
      </c>
      <c r="T22">
        <f>INDEX(PRIMAPhistCR_0_GHG!AH$2:AH$208,MATCH(Calculations_Table1!$A22,PRIMAPhistCR_0_GHG!$D$2:$D$208,0))</f>
        <v>659518.24</v>
      </c>
      <c r="U22">
        <f>INDEX(PRIMAPhistCR_0_GHG!AI$2:AI$208,MATCH(Calculations_Table1!$A22,PRIMAPhistCR_0_GHG!$D$2:$D$208,0))</f>
        <v>682897.28</v>
      </c>
      <c r="V22">
        <f>INDEX(PRIMAPhistCR_0_GHG!AJ$2:AJ$208,MATCH(Calculations_Table1!$A22,PRIMAPhistCR_0_GHG!$D$2:$D$208,0))</f>
        <v>700768.38</v>
      </c>
      <c r="W22">
        <f>INDEX(PRIMAPhistCR_0_GHG!AK$2:AK$208,MATCH(Calculations_Table1!$A22,PRIMAPhistCR_0_GHG!$D$2:$D$208,0))</f>
        <v>676274.26</v>
      </c>
      <c r="X22">
        <f>INDEX(PRIMAPhistCR_0_GHG!AL$2:AL$208,MATCH(Calculations_Table1!$A22,PRIMAPhistCR_0_GHG!$D$2:$D$208,0))</f>
        <v>631128.04</v>
      </c>
      <c r="Y22">
        <f>INDEX(PRIMAPhistCR_0_GHG!AM$2:AM$208,MATCH(Calculations_Table1!$A22,PRIMAPhistCR_0_GHG!$D$2:$D$208,0))</f>
        <v>647630.52</v>
      </c>
      <c r="AA22">
        <f>INDEX(UNPop_WPP2022_UN_2020_1July!$M$18:$M$303,MATCH(Calculations_Table1!A22,UNPop_WPP2022_UN_2020_1July!$F$18:$F$303,0))</f>
        <v>51844.69</v>
      </c>
      <c r="AC22">
        <f t="shared" si="5"/>
        <v>4736.8371399999996</v>
      </c>
      <c r="AD22">
        <f t="shared" si="6"/>
        <v>2795.3684909090907</v>
      </c>
      <c r="AE22">
        <f t="shared" si="13"/>
        <v>1941.4686490909089</v>
      </c>
      <c r="AF22">
        <f>INDEX(PRIMAPhistCR_0_CO2!AE$2:AE$208,MATCH(Calculations_Table1!$A22,PRIMAPhistCR_0_CO2!$D$2:$D$208,0))</f>
        <v>591327.94999999995</v>
      </c>
      <c r="AG22">
        <f>INDEX(PRIMAPhistCR_0_CO2!AF$2:AF$208,MATCH(Calculations_Table1!$A22,PRIMAPhistCR_0_CO2!$D$2:$D$208,0))</f>
        <v>583705.23</v>
      </c>
      <c r="AH22">
        <f>INDEX(PRIMAPhistCR_0_CO2!AG$2:AG$208,MATCH(Calculations_Table1!$A22,PRIMAPhistCR_0_CO2!$D$2:$D$208,0))</f>
        <v>587436.17000000004</v>
      </c>
      <c r="AI22">
        <f>INDEX(PRIMAPhistCR_0_CO2!AH$2:AH$208,MATCH(Calculations_Table1!$A22,PRIMAPhistCR_0_CO2!$D$2:$D$208,0))</f>
        <v>590180.06999999995</v>
      </c>
      <c r="AJ22">
        <f>INDEX(PRIMAPhistCR_0_CO2!AI$2:AI$208,MATCH(Calculations_Table1!$A22,PRIMAPhistCR_0_CO2!$D$2:$D$208,0))</f>
        <v>608232.93999999994</v>
      </c>
      <c r="AK22">
        <f>INDEX(PRIMAPhistCR_0_CO2!AJ$2:AJ$208,MATCH(Calculations_Table1!$A22,PRIMAPhistCR_0_CO2!$D$2:$D$208,0))</f>
        <v>624342.43999999994</v>
      </c>
      <c r="AL22">
        <f>INDEX(PRIMAPhistCR_0_CO2!AK$2:AK$208,MATCH(Calculations_Table1!$A22,PRIMAPhistCR_0_CO2!$D$2:$D$208,0))</f>
        <v>605753.34</v>
      </c>
      <c r="AM22">
        <f>INDEX(PRIMAPhistCR_0_CO2!AL$2:AL$208,MATCH(Calculations_Table1!$A22,PRIMAPhistCR_0_CO2!$D$2:$D$208,0))</f>
        <v>561627.25</v>
      </c>
      <c r="AN22">
        <f>INDEX(PRIMAPhistCR_0_CO2!AM$2:AM$208,MATCH(Calculations_Table1!$A22,PRIMAPhistCR_0_CO2!$D$2:$D$208,0))</f>
        <v>575559.69999999995</v>
      </c>
    </row>
    <row r="23" spans="1:40" ht="17" thickBot="1" x14ac:dyDescent="0.25">
      <c r="A23" t="s">
        <v>131</v>
      </c>
      <c r="B23" t="s">
        <v>241</v>
      </c>
      <c r="C23" s="48" t="str">
        <f t="shared" si="7"/>
        <v>Mexico</v>
      </c>
      <c r="D23" s="56">
        <f t="shared" si="8"/>
        <v>4384.5632000000005</v>
      </c>
      <c r="E23" s="56">
        <f t="shared" si="9"/>
        <v>2574.0872654545451</v>
      </c>
      <c r="F23" s="56">
        <f t="shared" si="10"/>
        <v>1810.4759345454554</v>
      </c>
      <c r="G23" s="58">
        <f t="shared" si="0"/>
        <v>1.9730534400000002E-3</v>
      </c>
      <c r="H23" s="58">
        <f t="shared" si="1"/>
        <v>8.1471417054545495E-4</v>
      </c>
      <c r="I23" s="58">
        <f t="shared" si="2"/>
        <v>3.9650688940909062E-4</v>
      </c>
      <c r="J23" s="58">
        <f t="shared" si="3"/>
        <v>1.5659365314303998E-11</v>
      </c>
      <c r="K23" s="58">
        <f t="shared" si="4"/>
        <v>6.4660726185457238E-12</v>
      </c>
      <c r="L23" s="54">
        <f t="shared" si="11"/>
        <v>14</v>
      </c>
      <c r="M23" s="55">
        <f t="shared" si="12"/>
        <v>106</v>
      </c>
      <c r="Q23">
        <f>INDEX(PRIMAPhistCR_0_GHG!AE$2:AE$208,MATCH(Calculations_Table1!$A23,PRIMAPhistCR_0_GHG!$D$2:$D$208,0))</f>
        <v>544518.46</v>
      </c>
      <c r="R23">
        <f>INDEX(PRIMAPhistCR_0_GHG!AF$2:AF$208,MATCH(Calculations_Table1!$A23,PRIMAPhistCR_0_GHG!$D$2:$D$208,0))</f>
        <v>554867.34</v>
      </c>
      <c r="S23">
        <f>INDEX(PRIMAPhistCR_0_GHG!AG$2:AG$208,MATCH(Calculations_Table1!$A23,PRIMAPhistCR_0_GHG!$D$2:$D$208,0))</f>
        <v>560324.88</v>
      </c>
      <c r="T23">
        <f>INDEX(PRIMAPhistCR_0_GHG!AH$2:AH$208,MATCH(Calculations_Table1!$A23,PRIMAPhistCR_0_GHG!$D$2:$D$208,0))</f>
        <v>552073.31999999995</v>
      </c>
      <c r="U23">
        <f>INDEX(PRIMAPhistCR_0_GHG!AI$2:AI$208,MATCH(Calculations_Table1!$A23,PRIMAPhistCR_0_GHG!$D$2:$D$208,0))</f>
        <v>548397.27</v>
      </c>
      <c r="V23">
        <f>INDEX(PRIMAPhistCR_0_GHG!AJ$2:AJ$208,MATCH(Calculations_Table1!$A23,PRIMAPhistCR_0_GHG!$D$2:$D$208,0))</f>
        <v>546232.14</v>
      </c>
      <c r="W23">
        <f>INDEX(PRIMAPhistCR_0_GHG!AK$2:AK$208,MATCH(Calculations_Table1!$A23,PRIMAPhistCR_0_GHG!$D$2:$D$208,0))</f>
        <v>542371.65</v>
      </c>
      <c r="X23">
        <f>INDEX(PRIMAPhistCR_0_GHG!AL$2:AL$208,MATCH(Calculations_Table1!$A23,PRIMAPhistCR_0_GHG!$D$2:$D$208,0))</f>
        <v>517782.29</v>
      </c>
      <c r="Y23">
        <f>INDEX(PRIMAPhistCR_0_GHG!AM$2:AM$208,MATCH(Calculations_Table1!$A23,PRIMAPhistCR_0_GHG!$D$2:$D$208,0))</f>
        <v>562514.31000000006</v>
      </c>
      <c r="AA23">
        <f>INDEX(UNPop_WPP2022_UN_2020_1July!$M$18:$M$303,MATCH(Calculations_Table1!A23,UNPop_WPP2022_UN_2020_1July!$F$18:$F$303,0))</f>
        <v>125998.302</v>
      </c>
      <c r="AC23">
        <f t="shared" si="5"/>
        <v>2514.9702499999994</v>
      </c>
      <c r="AD23">
        <f t="shared" si="6"/>
        <v>1633.8438290909091</v>
      </c>
      <c r="AE23">
        <f t="shared" si="13"/>
        <v>881.12642090909026</v>
      </c>
      <c r="AF23">
        <f>INDEX(PRIMAPhistCR_0_CO2!AE$2:AE$208,MATCH(Calculations_Table1!$A23,PRIMAPhistCR_0_CO2!$D$2:$D$208,0))</f>
        <v>345620.81</v>
      </c>
      <c r="AG23">
        <f>INDEX(PRIMAPhistCR_0_CO2!AF$2:AF$208,MATCH(Calculations_Table1!$A23,PRIMAPhistCR_0_CO2!$D$2:$D$208,0))</f>
        <v>351996.87</v>
      </c>
      <c r="AH23">
        <f>INDEX(PRIMAPhistCR_0_CO2!AG$2:AG$208,MATCH(Calculations_Table1!$A23,PRIMAPhistCR_0_CO2!$D$2:$D$208,0))</f>
        <v>347450.83</v>
      </c>
      <c r="AI23">
        <f>INDEX(PRIMAPhistCR_0_CO2!AH$2:AH$208,MATCH(Calculations_Table1!$A23,PRIMAPhistCR_0_CO2!$D$2:$D$208,0))</f>
        <v>329811.01</v>
      </c>
      <c r="AJ23">
        <f>INDEX(PRIMAPhistCR_0_CO2!AI$2:AI$208,MATCH(Calculations_Table1!$A23,PRIMAPhistCR_0_CO2!$D$2:$D$208,0))</f>
        <v>318220.63</v>
      </c>
      <c r="AK23">
        <f>INDEX(PRIMAPhistCR_0_CO2!AJ$2:AJ$208,MATCH(Calculations_Table1!$A23,PRIMAPhistCR_0_CO2!$D$2:$D$208,0))</f>
        <v>308315.12</v>
      </c>
      <c r="AL23">
        <f>INDEX(PRIMAPhistCR_0_CO2!AK$2:AK$208,MATCH(Calculations_Table1!$A23,PRIMAPhistCR_0_CO2!$D$2:$D$208,0))</f>
        <v>295777.95</v>
      </c>
      <c r="AM23">
        <f>INDEX(PRIMAPhistCR_0_CO2!AL$2:AL$208,MATCH(Calculations_Table1!$A23,PRIMAPhistCR_0_CO2!$D$2:$D$208,0))</f>
        <v>263402.77</v>
      </c>
      <c r="AN23">
        <f>INDEX(PRIMAPhistCR_0_CO2!AM$2:AM$208,MATCH(Calculations_Table1!$A23,PRIMAPhistCR_0_CO2!$D$2:$D$208,0))</f>
        <v>299995.07</v>
      </c>
    </row>
    <row r="24" spans="1:40" ht="17" thickBot="1" x14ac:dyDescent="0.25">
      <c r="A24" t="s">
        <v>155</v>
      </c>
      <c r="B24" t="s">
        <v>242</v>
      </c>
      <c r="C24" s="48" t="str">
        <f t="shared" si="7"/>
        <v>Pakistan</v>
      </c>
      <c r="D24" s="56">
        <f t="shared" si="8"/>
        <v>4233.8512699999992</v>
      </c>
      <c r="E24" s="56">
        <f t="shared" si="9"/>
        <v>1992.62544</v>
      </c>
      <c r="F24" s="56">
        <f t="shared" si="10"/>
        <v>2241.2258299999994</v>
      </c>
      <c r="G24" s="58">
        <f t="shared" si="0"/>
        <v>1.9052330714999996E-3</v>
      </c>
      <c r="H24" s="58">
        <f t="shared" si="1"/>
        <v>1.0085516234999998E-3</v>
      </c>
      <c r="I24" s="58">
        <f t="shared" si="2"/>
        <v>5.1787119600000013E-4</v>
      </c>
      <c r="J24" s="58">
        <f t="shared" si="3"/>
        <v>8.3858292293902207E-12</v>
      </c>
      <c r="K24" s="58">
        <f t="shared" si="4"/>
        <v>4.4391113141011107E-12</v>
      </c>
      <c r="L24" s="54">
        <f t="shared" si="11"/>
        <v>15</v>
      </c>
      <c r="M24" s="55">
        <f t="shared" si="12"/>
        <v>149</v>
      </c>
      <c r="Q24">
        <f>INDEX(PRIMAPhistCR_0_GHG!AE$2:AE$208,MATCH(Calculations_Table1!$A24,PRIMAPhistCR_0_GHG!$D$2:$D$208,0))</f>
        <v>421516.92</v>
      </c>
      <c r="R24">
        <f>INDEX(PRIMAPhistCR_0_GHG!AF$2:AF$208,MATCH(Calculations_Table1!$A24,PRIMAPhistCR_0_GHG!$D$2:$D$208,0))</f>
        <v>431748.42</v>
      </c>
      <c r="S24">
        <f>INDEX(PRIMAPhistCR_0_GHG!AG$2:AG$208,MATCH(Calculations_Table1!$A24,PRIMAPhistCR_0_GHG!$D$2:$D$208,0))</f>
        <v>452172.52</v>
      </c>
      <c r="T24">
        <f>INDEX(PRIMAPhistCR_0_GHG!AH$2:AH$208,MATCH(Calculations_Table1!$A24,PRIMAPhistCR_0_GHG!$D$2:$D$208,0))</f>
        <v>495126.23</v>
      </c>
      <c r="U24">
        <f>INDEX(PRIMAPhistCR_0_GHG!AI$2:AI$208,MATCH(Calculations_Table1!$A24,PRIMAPhistCR_0_GHG!$D$2:$D$208,0))</f>
        <v>534395.57999999996</v>
      </c>
      <c r="V24">
        <f>INDEX(PRIMAPhistCR_0_GHG!AJ$2:AJ$208,MATCH(Calculations_Table1!$A24,PRIMAPhistCR_0_GHG!$D$2:$D$208,0))</f>
        <v>552496.30000000005</v>
      </c>
      <c r="W24">
        <f>INDEX(PRIMAPhistCR_0_GHG!AK$2:AK$208,MATCH(Calculations_Table1!$A24,PRIMAPhistCR_0_GHG!$D$2:$D$208,0))</f>
        <v>559542.15</v>
      </c>
      <c r="X24">
        <f>INDEX(PRIMAPhistCR_0_GHG!AL$2:AL$208,MATCH(Calculations_Table1!$A24,PRIMAPhistCR_0_GHG!$D$2:$D$208,0))</f>
        <v>585383.15</v>
      </c>
      <c r="Y24">
        <f>INDEX(PRIMAPhistCR_0_GHG!AM$2:AM$208,MATCH(Calculations_Table1!$A24,PRIMAPhistCR_0_GHG!$D$2:$D$208,0))</f>
        <v>622986.92000000004</v>
      </c>
      <c r="AA24">
        <f>INDEX(UNPop_WPP2022_UN_2020_1July!$M$18:$M$303,MATCH(Calculations_Table1!A24,UNPop_WPP2022_UN_2020_1July!$F$18:$F$303,0))</f>
        <v>227196.74100000001</v>
      </c>
      <c r="AC24">
        <f t="shared" si="5"/>
        <v>1965.5016000000003</v>
      </c>
      <c r="AD24">
        <f t="shared" si="6"/>
        <v>814.67671999999993</v>
      </c>
      <c r="AE24">
        <f t="shared" si="13"/>
        <v>1150.8248800000003</v>
      </c>
      <c r="AF24">
        <f>INDEX(PRIMAPhistCR_0_CO2!AE$2:AE$208,MATCH(Calculations_Table1!$A24,PRIMAPhistCR_0_CO2!$D$2:$D$208,0))</f>
        <v>172335.46</v>
      </c>
      <c r="AG24">
        <f>INDEX(PRIMAPhistCR_0_CO2!AF$2:AF$208,MATCH(Calculations_Table1!$A24,PRIMAPhistCR_0_CO2!$D$2:$D$208,0))</f>
        <v>176237.19</v>
      </c>
      <c r="AH24">
        <f>INDEX(PRIMAPhistCR_0_CO2!AG$2:AG$208,MATCH(Calculations_Table1!$A24,PRIMAPhistCR_0_CO2!$D$2:$D$208,0))</f>
        <v>191683.97</v>
      </c>
      <c r="AI24">
        <f>INDEX(PRIMAPhistCR_0_CO2!AH$2:AH$208,MATCH(Calculations_Table1!$A24,PRIMAPhistCR_0_CO2!$D$2:$D$208,0))</f>
        <v>226356.67</v>
      </c>
      <c r="AJ24">
        <f>INDEX(PRIMAPhistCR_0_CO2!AI$2:AI$208,MATCH(Calculations_Table1!$A24,PRIMAPhistCR_0_CO2!$D$2:$D$208,0))</f>
        <v>255381.12</v>
      </c>
      <c r="AK24">
        <f>INDEX(PRIMAPhistCR_0_CO2!AJ$2:AJ$208,MATCH(Calculations_Table1!$A24,PRIMAPhistCR_0_CO2!$D$2:$D$208,0))</f>
        <v>263585.42</v>
      </c>
      <c r="AL24">
        <f>INDEX(PRIMAPhistCR_0_CO2!AK$2:AK$208,MATCH(Calculations_Table1!$A24,PRIMAPhistCR_0_CO2!$D$2:$D$208,0))</f>
        <v>263206.08</v>
      </c>
      <c r="AM24">
        <f>INDEX(PRIMAPhistCR_0_CO2!AL$2:AL$208,MATCH(Calculations_Table1!$A24,PRIMAPhistCR_0_CO2!$D$2:$D$208,0))</f>
        <v>280017.82</v>
      </c>
      <c r="AN24">
        <f>INDEX(PRIMAPhistCR_0_CO2!AM$2:AM$208,MATCH(Calculations_Table1!$A24,PRIMAPhistCR_0_CO2!$D$2:$D$208,0))</f>
        <v>309033.33</v>
      </c>
    </row>
    <row r="25" spans="1:40" ht="17" thickBot="1" x14ac:dyDescent="0.25">
      <c r="A25" t="s">
        <v>217</v>
      </c>
      <c r="B25" t="s">
        <v>243</v>
      </c>
      <c r="C25" s="48" t="str">
        <f t="shared" si="7"/>
        <v>South Africa</v>
      </c>
      <c r="D25" s="56">
        <f t="shared" si="8"/>
        <v>4115.3962699999993</v>
      </c>
      <c r="E25" s="56">
        <f t="shared" si="9"/>
        <v>2529.6156363636364</v>
      </c>
      <c r="F25" s="56">
        <f t="shared" si="10"/>
        <v>1585.7806336363628</v>
      </c>
      <c r="G25" s="58">
        <f t="shared" si="0"/>
        <v>1.8519283214999997E-3</v>
      </c>
      <c r="H25" s="58">
        <f t="shared" si="1"/>
        <v>7.1360128513636321E-4</v>
      </c>
      <c r="I25" s="59">
        <f t="shared" si="2"/>
        <v>5.7355696840909035E-4</v>
      </c>
      <c r="J25" s="58">
        <f t="shared" si="3"/>
        <v>3.1494347481163325E-11</v>
      </c>
      <c r="K25" s="58">
        <f t="shared" si="4"/>
        <v>1.2135678566050449E-11</v>
      </c>
      <c r="L25" s="54">
        <f t="shared" si="11"/>
        <v>16</v>
      </c>
      <c r="M25" s="55">
        <f t="shared" si="12"/>
        <v>48</v>
      </c>
      <c r="Q25">
        <f>INDEX(PRIMAPhistCR_0_GHG!AE$2:AE$208,MATCH(Calculations_Table1!$A25,PRIMAPhistCR_0_GHG!$D$2:$D$208,0))</f>
        <v>535111</v>
      </c>
      <c r="R25">
        <f>INDEX(PRIMAPhistCR_0_GHG!AF$2:AF$208,MATCH(Calculations_Table1!$A25,PRIMAPhistCR_0_GHG!$D$2:$D$208,0))</f>
        <v>562459.89</v>
      </c>
      <c r="S25">
        <f>INDEX(PRIMAPhistCR_0_GHG!AG$2:AG$208,MATCH(Calculations_Table1!$A25,PRIMAPhistCR_0_GHG!$D$2:$D$208,0))</f>
        <v>533870.76</v>
      </c>
      <c r="T25">
        <f>INDEX(PRIMAPhistCR_0_GHG!AH$2:AH$208,MATCH(Calculations_Table1!$A25,PRIMAPhistCR_0_GHG!$D$2:$D$208,0))</f>
        <v>500245.25</v>
      </c>
      <c r="U25">
        <f>INDEX(PRIMAPhistCR_0_GHG!AI$2:AI$208,MATCH(Calculations_Table1!$A25,PRIMAPhistCR_0_GHG!$D$2:$D$208,0))</f>
        <v>498510.49</v>
      </c>
      <c r="V25">
        <f>INDEX(PRIMAPhistCR_0_GHG!AJ$2:AJ$208,MATCH(Calculations_Table1!$A25,PRIMAPhistCR_0_GHG!$D$2:$D$208,0))</f>
        <v>510567.26</v>
      </c>
      <c r="W25">
        <f>INDEX(PRIMAPhistCR_0_GHG!AK$2:AK$208,MATCH(Calculations_Table1!$A25,PRIMAPhistCR_0_GHG!$D$2:$D$208,0))</f>
        <v>514674.89</v>
      </c>
      <c r="X25">
        <f>INDEX(PRIMAPhistCR_0_GHG!AL$2:AL$208,MATCH(Calculations_Table1!$A25,PRIMAPhistCR_0_GHG!$D$2:$D$208,0))</f>
        <v>498340.97</v>
      </c>
      <c r="Y25">
        <f>INDEX(PRIMAPhistCR_0_GHG!AM$2:AM$208,MATCH(Calculations_Table1!$A25,PRIMAPhistCR_0_GHG!$D$2:$D$208,0))</f>
        <v>496726.76</v>
      </c>
      <c r="AA25">
        <f>INDEX(UNPop_WPP2022_UN_2020_1July!$M$18:$M$303,MATCH(Calculations_Table1!A25,UNPop_WPP2022_UN_2020_1July!$F$18:$F$303,0))</f>
        <v>58801.927000000003</v>
      </c>
      <c r="AC25">
        <f t="shared" si="5"/>
        <v>3325.4460299999992</v>
      </c>
      <c r="AD25">
        <f t="shared" si="6"/>
        <v>2050.8749890909094</v>
      </c>
      <c r="AE25">
        <f t="shared" si="13"/>
        <v>1274.5710409090898</v>
      </c>
      <c r="AF25">
        <f>INDEX(PRIMAPhistCR_0_CO2!AE$2:AE$208,MATCH(Calculations_Table1!$A25,PRIMAPhistCR_0_CO2!$D$2:$D$208,0))</f>
        <v>433838.94</v>
      </c>
      <c r="AG25">
        <f>INDEX(PRIMAPhistCR_0_CO2!AF$2:AF$208,MATCH(Calculations_Table1!$A25,PRIMAPhistCR_0_CO2!$D$2:$D$208,0))</f>
        <v>459921.18</v>
      </c>
      <c r="AH25">
        <f>INDEX(PRIMAPhistCR_0_CO2!AG$2:AG$208,MATCH(Calculations_Table1!$A25,PRIMAPhistCR_0_CO2!$D$2:$D$208,0))</f>
        <v>431436.73</v>
      </c>
      <c r="AI25">
        <f>INDEX(PRIMAPhistCR_0_CO2!AH$2:AH$208,MATCH(Calculations_Table1!$A25,PRIMAPhistCR_0_CO2!$D$2:$D$208,0))</f>
        <v>403638.1</v>
      </c>
      <c r="AJ25">
        <f>INDEX(PRIMAPhistCR_0_CO2!AI$2:AI$208,MATCH(Calculations_Table1!$A25,PRIMAPhistCR_0_CO2!$D$2:$D$208,0))</f>
        <v>400835.7</v>
      </c>
      <c r="AK25">
        <f>INDEX(PRIMAPhistCR_0_CO2!AJ$2:AJ$208,MATCH(Calculations_Table1!$A25,PRIMAPhistCR_0_CO2!$D$2:$D$208,0))</f>
        <v>413186.73</v>
      </c>
      <c r="AL25">
        <f>INDEX(PRIMAPhistCR_0_CO2!AK$2:AK$208,MATCH(Calculations_Table1!$A25,PRIMAPhistCR_0_CO2!$D$2:$D$208,0))</f>
        <v>417063.99</v>
      </c>
      <c r="AM25">
        <f>INDEX(PRIMAPhistCR_0_CO2!AL$2:AL$208,MATCH(Calculations_Table1!$A25,PRIMAPhistCR_0_CO2!$D$2:$D$208,0))</f>
        <v>400883.82</v>
      </c>
      <c r="AN25">
        <f>INDEX(PRIMAPhistCR_0_CO2!AM$2:AM$208,MATCH(Calculations_Table1!$A25,PRIMAPhistCR_0_CO2!$D$2:$D$208,0))</f>
        <v>398479.78</v>
      </c>
    </row>
    <row r="26" spans="1:40" ht="17" thickBot="1" x14ac:dyDescent="0.25">
      <c r="A26" s="38" t="s">
        <v>25</v>
      </c>
      <c r="B26" s="38" t="s">
        <v>244</v>
      </c>
      <c r="C26" s="48" t="str">
        <f t="shared" si="7"/>
        <v>Australia</v>
      </c>
      <c r="D26" s="57">
        <f t="shared" si="8"/>
        <v>3986.40897</v>
      </c>
      <c r="E26" s="57">
        <f t="shared" si="9"/>
        <v>2573.04216</v>
      </c>
      <c r="F26" s="57">
        <f t="shared" si="10"/>
        <v>1413.36681</v>
      </c>
      <c r="G26" s="82">
        <f t="shared" si="0"/>
        <v>1.7938840365E-3</v>
      </c>
      <c r="H26" s="83">
        <f t="shared" si="1"/>
        <v>6.3601506449999993E-4</v>
      </c>
      <c r="I26" s="84">
        <f t="shared" si="2"/>
        <v>4.2522892322727267E-4</v>
      </c>
      <c r="J26" s="82">
        <f t="shared" si="3"/>
        <v>6.9882371347840331E-11</v>
      </c>
      <c r="K26" s="82">
        <f t="shared" si="4"/>
        <v>2.4776540743919827E-11</v>
      </c>
      <c r="L26" s="55">
        <f t="shared" si="11"/>
        <v>17</v>
      </c>
      <c r="M26" s="55">
        <f t="shared" si="12"/>
        <v>11</v>
      </c>
      <c r="N26" s="38"/>
      <c r="O26" s="38"/>
      <c r="P26" s="38"/>
      <c r="Q26" s="38">
        <f>INDEX(PRIMAPhistCR_0_GHG!AE$2:AE$208,MATCH(Calculations_Table1!$A26,PRIMAPhistCR_0_GHG!$D$2:$D$208,0))</f>
        <v>544297.38</v>
      </c>
      <c r="R26" s="38">
        <f>INDEX(PRIMAPhistCR_0_GHG!AF$2:AF$208,MATCH(Calculations_Table1!$A26,PRIMAPhistCR_0_GHG!$D$2:$D$208,0))</f>
        <v>538381.85</v>
      </c>
      <c r="S26" s="38">
        <f>INDEX(PRIMAPhistCR_0_GHG!AG$2:AG$208,MATCH(Calculations_Table1!$A26,PRIMAPhistCR_0_GHG!$D$2:$D$208,0))</f>
        <v>524264.95</v>
      </c>
      <c r="T26" s="38">
        <f>INDEX(PRIMAPhistCR_0_GHG!AH$2:AH$208,MATCH(Calculations_Table1!$A26,PRIMAPhistCR_0_GHG!$D$2:$D$208,0))</f>
        <v>497316.38</v>
      </c>
      <c r="U26" s="38">
        <f>INDEX(PRIMAPhistCR_0_GHG!AI$2:AI$208,MATCH(Calculations_Table1!$A26,PRIMAPhistCR_0_GHG!$D$2:$D$208,0))</f>
        <v>494506.96</v>
      </c>
      <c r="V26" s="38">
        <f>INDEX(PRIMAPhistCR_0_GHG!AJ$2:AJ$208,MATCH(Calculations_Table1!$A26,PRIMAPhistCR_0_GHG!$D$2:$D$208,0))</f>
        <v>500789.88</v>
      </c>
      <c r="W26" s="38">
        <f>INDEX(PRIMAPhistCR_0_GHG!AK$2:AK$208,MATCH(Calculations_Table1!$A26,PRIMAPhistCR_0_GHG!$D$2:$D$208,0))</f>
        <v>493274.36</v>
      </c>
      <c r="X26" s="38">
        <f>INDEX(PRIMAPhistCR_0_GHG!AL$2:AL$208,MATCH(Calculations_Table1!$A26,PRIMAPhistCR_0_GHG!$D$2:$D$208,0))</f>
        <v>483149.6</v>
      </c>
      <c r="Y26" s="38">
        <f>INDEX(PRIMAPhistCR_0_GHG!AM$2:AM$208,MATCH(Calculations_Table1!$A26,PRIMAPhistCR_0_GHG!$D$2:$D$208,0))</f>
        <v>454724.99</v>
      </c>
      <c r="Z26" s="38"/>
      <c r="AA26" s="38">
        <f>INDEX(UNPop_WPP2022_UN_2020_1July!$M$18:$M$303,MATCH(Calculations_Table1!A26,UNPop_WPP2022_UN_2020_1July!$F$18:$F$303,0))</f>
        <v>25670.050999999999</v>
      </c>
      <c r="AB26" s="38"/>
      <c r="AC26" s="38">
        <f t="shared" si="5"/>
        <v>2804.5720099999999</v>
      </c>
      <c r="AD26" s="38">
        <f t="shared" si="6"/>
        <v>1859.6188472727272</v>
      </c>
      <c r="AE26" s="38">
        <f t="shared" si="13"/>
        <v>944.95316272727268</v>
      </c>
      <c r="AF26" s="38">
        <f>INDEX(PRIMAPhistCR_0_CO2!AE$2:AE$208,MATCH(Calculations_Table1!$A26,PRIMAPhistCR_0_CO2!$D$2:$D$208,0))</f>
        <v>393380.91</v>
      </c>
      <c r="AG26" s="38">
        <f>INDEX(PRIMAPhistCR_0_CO2!AF$2:AF$208,MATCH(Calculations_Table1!$A26,PRIMAPhistCR_0_CO2!$D$2:$D$208,0))</f>
        <v>389471.72</v>
      </c>
      <c r="AH26" s="38">
        <f>INDEX(PRIMAPhistCR_0_CO2!AG$2:AG$208,MATCH(Calculations_Table1!$A26,PRIMAPhistCR_0_CO2!$D$2:$D$208,0))</f>
        <v>375219.56</v>
      </c>
      <c r="AI26" s="38">
        <f>INDEX(PRIMAPhistCR_0_CO2!AH$2:AH$208,MATCH(Calculations_Table1!$A26,PRIMAPhistCR_0_CO2!$D$2:$D$208,0))</f>
        <v>349339.46</v>
      </c>
      <c r="AJ26" s="38">
        <f>INDEX(PRIMAPhistCR_0_CO2!AI$2:AI$208,MATCH(Calculations_Table1!$A26,PRIMAPhistCR_0_CO2!$D$2:$D$208,0))</f>
        <v>342637.42</v>
      </c>
      <c r="AK26" s="38">
        <f>INDEX(PRIMAPhistCR_0_CO2!AJ$2:AJ$208,MATCH(Calculations_Table1!$A26,PRIMAPhistCR_0_CO2!$D$2:$D$208,0))</f>
        <v>349825.37</v>
      </c>
      <c r="AL26" s="38">
        <f>INDEX(PRIMAPhistCR_0_CO2!AK$2:AK$208,MATCH(Calculations_Table1!$A26,PRIMAPhistCR_0_CO2!$D$2:$D$208,0))</f>
        <v>348366.06</v>
      </c>
      <c r="AM26" s="38">
        <f>INDEX(PRIMAPhistCR_0_CO2!AL$2:AL$208,MATCH(Calculations_Table1!$A26,PRIMAPhistCR_0_CO2!$D$2:$D$208,0))</f>
        <v>340318.56</v>
      </c>
      <c r="AN26" s="38">
        <f>INDEX(PRIMAPhistCR_0_CO2!AM$2:AM$208,MATCH(Calculations_Table1!$A26,PRIMAPhistCR_0_CO2!$D$2:$D$208,0))</f>
        <v>309393.86</v>
      </c>
    </row>
    <row r="27" spans="1:40" x14ac:dyDescent="0.2">
      <c r="A27" t="s">
        <v>79</v>
      </c>
      <c r="B27" t="s">
        <v>245</v>
      </c>
      <c r="C27" t="str">
        <f t="shared" si="7"/>
        <v>United Kingdom</v>
      </c>
      <c r="D27">
        <f t="shared" si="8"/>
        <v>3755.9439500000003</v>
      </c>
      <c r="E27">
        <f t="shared" si="9"/>
        <v>2696.8694290909093</v>
      </c>
      <c r="F27">
        <f t="shared" si="10"/>
        <v>1059.074520909091</v>
      </c>
      <c r="G27" s="1">
        <f t="shared" si="0"/>
        <v>1.6901747775000002E-3</v>
      </c>
      <c r="H27" s="1">
        <f t="shared" si="1"/>
        <v>4.7658353440909091E-4</v>
      </c>
      <c r="I27" s="1">
        <f t="shared" si="2"/>
        <v>3.5646228900000008E-4</v>
      </c>
      <c r="J27" s="1">
        <f t="shared" si="3"/>
        <v>2.5204116237177764E-11</v>
      </c>
      <c r="K27" s="1">
        <f t="shared" si="4"/>
        <v>7.1068785062210732E-12</v>
      </c>
      <c r="L27">
        <f t="shared" si="11"/>
        <v>18</v>
      </c>
      <c r="M27">
        <f t="shared" si="12"/>
        <v>60</v>
      </c>
      <c r="Q27">
        <f>INDEX(PRIMAPhistCR_0_GHG!AE$2:AE$208,MATCH(Calculations_Table1!$A27,PRIMAPhistCR_0_GHG!$D$2:$D$208,0))</f>
        <v>570491.61</v>
      </c>
      <c r="R27">
        <f>INDEX(PRIMAPhistCR_0_GHG!AF$2:AF$208,MATCH(Calculations_Table1!$A27,PRIMAPhistCR_0_GHG!$D$2:$D$208,0))</f>
        <v>529551.17000000004</v>
      </c>
      <c r="S27">
        <f>INDEX(PRIMAPhistCR_0_GHG!AG$2:AG$208,MATCH(Calculations_Table1!$A27,PRIMAPhistCR_0_GHG!$D$2:$D$208,0))</f>
        <v>512165.6</v>
      </c>
      <c r="T27">
        <f>INDEX(PRIMAPhistCR_0_GHG!AH$2:AH$208,MATCH(Calculations_Table1!$A27,PRIMAPhistCR_0_GHG!$D$2:$D$208,0))</f>
        <v>486638.78</v>
      </c>
      <c r="U27">
        <f>INDEX(PRIMAPhistCR_0_GHG!AI$2:AI$208,MATCH(Calculations_Table1!$A27,PRIMAPhistCR_0_GHG!$D$2:$D$208,0))</f>
        <v>474938.68</v>
      </c>
      <c r="V27">
        <f>INDEX(PRIMAPhistCR_0_GHG!AJ$2:AJ$208,MATCH(Calculations_Table1!$A27,PRIMAPhistCR_0_GHG!$D$2:$D$208,0))</f>
        <v>466423.18</v>
      </c>
      <c r="W27">
        <f>INDEX(PRIMAPhistCR_0_GHG!AK$2:AK$208,MATCH(Calculations_Table1!$A27,PRIMAPhistCR_0_GHG!$D$2:$D$208,0))</f>
        <v>451959.38</v>
      </c>
      <c r="X27">
        <f>INDEX(PRIMAPhistCR_0_GHG!AL$2:AL$208,MATCH(Calculations_Table1!$A27,PRIMAPhistCR_0_GHG!$D$2:$D$208,0))</f>
        <v>406974.69</v>
      </c>
      <c r="Y27">
        <f>INDEX(PRIMAPhistCR_0_GHG!AM$2:AM$208,MATCH(Calculations_Table1!$A27,PRIMAPhistCR_0_GHG!$D$2:$D$208,0))</f>
        <v>427292.47</v>
      </c>
      <c r="AA27">
        <f>INDEX(UNPop_WPP2022_UN_2020_1July!$M$18:$M$303,MATCH(Calculations_Table1!A27,UNPop_WPP2022_UN_2020_1July!$F$18:$F$303,0))</f>
        <v>67059.474000000002</v>
      </c>
      <c r="AC27">
        <f t="shared" si="5"/>
        <v>3029.9199400000002</v>
      </c>
      <c r="AD27">
        <f t="shared" si="6"/>
        <v>2237.78152</v>
      </c>
      <c r="AE27">
        <f t="shared" si="13"/>
        <v>792.13842000000022</v>
      </c>
      <c r="AF27">
        <f>INDEX(PRIMAPhistCR_0_CO2!AE$2:AE$208,MATCH(Calculations_Table1!$A27,PRIMAPhistCR_0_CO2!$D$2:$D$208,0))</f>
        <v>473376.86</v>
      </c>
      <c r="AG27">
        <f>INDEX(PRIMAPhistCR_0_CO2!AF$2:AF$208,MATCH(Calculations_Table1!$A27,PRIMAPhistCR_0_CO2!$D$2:$D$208,0))</f>
        <v>434008.93</v>
      </c>
      <c r="AH27">
        <f>INDEX(PRIMAPhistCR_0_CO2!AG$2:AG$208,MATCH(Calculations_Table1!$A27,PRIMAPhistCR_0_CO2!$D$2:$D$208,0))</f>
        <v>417899.52000000002</v>
      </c>
      <c r="AI27">
        <f>INDEX(PRIMAPhistCR_0_CO2!AH$2:AH$208,MATCH(Calculations_Table1!$A27,PRIMAPhistCR_0_CO2!$D$2:$D$208,0))</f>
        <v>394833.83</v>
      </c>
      <c r="AJ27">
        <f>INDEX(PRIMAPhistCR_0_CO2!AI$2:AI$208,MATCH(Calculations_Table1!$A27,PRIMAPhistCR_0_CO2!$D$2:$D$208,0))</f>
        <v>382359.88</v>
      </c>
      <c r="AK27">
        <f>INDEX(PRIMAPhistCR_0_CO2!AJ$2:AJ$208,MATCH(Calculations_Table1!$A27,PRIMAPhistCR_0_CO2!$D$2:$D$208,0))</f>
        <v>375082.02</v>
      </c>
      <c r="AL27">
        <f>INDEX(PRIMAPhistCR_0_CO2!AK$2:AK$208,MATCH(Calculations_Table1!$A27,PRIMAPhistCR_0_CO2!$D$2:$D$208,0))</f>
        <v>361714.43</v>
      </c>
      <c r="AM27">
        <f>INDEX(PRIMAPhistCR_0_CO2!AL$2:AL$208,MATCH(Calculations_Table1!$A27,PRIMAPhistCR_0_CO2!$D$2:$D$208,0))</f>
        <v>321430.23</v>
      </c>
      <c r="AN27">
        <f>INDEX(PRIMAPhistCR_0_CO2!AM$2:AM$208,MATCH(Calculations_Table1!$A27,PRIMAPhistCR_0_CO2!$D$2:$D$208,0))</f>
        <v>342591.1</v>
      </c>
    </row>
    <row r="28" spans="1:40" x14ac:dyDescent="0.2">
      <c r="A28" t="s">
        <v>200</v>
      </c>
      <c r="B28" t="s">
        <v>246</v>
      </c>
      <c r="C28" t="str">
        <f t="shared" si="7"/>
        <v>Turkey</v>
      </c>
      <c r="D28">
        <f t="shared" si="8"/>
        <v>3605.75911</v>
      </c>
      <c r="E28">
        <f t="shared" si="9"/>
        <v>1751.7141200000001</v>
      </c>
      <c r="F28">
        <f t="shared" si="10"/>
        <v>1854.0449899999999</v>
      </c>
      <c r="G28" s="1">
        <f t="shared" si="0"/>
        <v>1.6225915994999998E-3</v>
      </c>
      <c r="H28" s="1">
        <f t="shared" si="1"/>
        <v>8.3432024549999993E-4</v>
      </c>
      <c r="I28" s="1">
        <f t="shared" si="2"/>
        <v>6.6133209804545439E-4</v>
      </c>
      <c r="J28" s="1">
        <f t="shared" si="3"/>
        <v>1.9285473885032115E-11</v>
      </c>
      <c r="K28" s="1">
        <f t="shared" si="4"/>
        <v>9.916396283144835E-12</v>
      </c>
      <c r="L28">
        <f t="shared" si="11"/>
        <v>19</v>
      </c>
      <c r="M28">
        <f t="shared" si="12"/>
        <v>90</v>
      </c>
      <c r="Q28">
        <f>INDEX(PRIMAPhistCR_0_GHG!AE$2:AE$208,MATCH(Calculations_Table1!$A28,PRIMAPhistCR_0_GHG!$D$2:$D$208,0))</f>
        <v>370554.91</v>
      </c>
      <c r="R28">
        <f>INDEX(PRIMAPhistCR_0_GHG!AF$2:AF$208,MATCH(Calculations_Table1!$A28,PRIMAPhistCR_0_GHG!$D$2:$D$208,0))</f>
        <v>389219.63</v>
      </c>
      <c r="S28">
        <f>INDEX(PRIMAPhistCR_0_GHG!AG$2:AG$208,MATCH(Calculations_Table1!$A28,PRIMAPhistCR_0_GHG!$D$2:$D$208,0))</f>
        <v>408698.35</v>
      </c>
      <c r="T28">
        <f>INDEX(PRIMAPhistCR_0_GHG!AH$2:AH$208,MATCH(Calculations_Table1!$A28,PRIMAPhistCR_0_GHG!$D$2:$D$208,0))</f>
        <v>434430.68</v>
      </c>
      <c r="U28">
        <f>INDEX(PRIMAPhistCR_0_GHG!AI$2:AI$208,MATCH(Calculations_Table1!$A28,PRIMAPhistCR_0_GHG!$D$2:$D$208,0))</f>
        <v>459969.88</v>
      </c>
      <c r="V28">
        <f>INDEX(PRIMAPhistCR_0_GHG!AJ$2:AJ$208,MATCH(Calculations_Table1!$A28,PRIMAPhistCR_0_GHG!$D$2:$D$208,0))</f>
        <v>460478.65</v>
      </c>
      <c r="W28">
        <f>INDEX(PRIMAPhistCR_0_GHG!AK$2:AK$208,MATCH(Calculations_Table1!$A28,PRIMAPhistCR_0_GHG!$D$2:$D$208,0))</f>
        <v>453612.63</v>
      </c>
      <c r="X28">
        <f>INDEX(PRIMAPhistCR_0_GHG!AL$2:AL$208,MATCH(Calculations_Table1!$A28,PRIMAPhistCR_0_GHG!$D$2:$D$208,0))</f>
        <v>474613.04</v>
      </c>
      <c r="Y28">
        <f>INDEX(PRIMAPhistCR_0_GHG!AM$2:AM$208,MATCH(Calculations_Table1!$A28,PRIMAPhistCR_0_GHG!$D$2:$D$208,0))</f>
        <v>524736.25</v>
      </c>
      <c r="AA28">
        <f>INDEX(UNPop_WPP2022_UN_2020_1July!$M$18:$M$303,MATCH(Calculations_Table1!A28,UNPop_WPP2022_UN_2020_1July!$F$18:$F$303,0))</f>
        <v>84135.428</v>
      </c>
      <c r="AC28">
        <f t="shared" si="5"/>
        <v>2761.4971099999998</v>
      </c>
      <c r="AD28">
        <f t="shared" si="6"/>
        <v>1291.8702254545456</v>
      </c>
      <c r="AE28">
        <f t="shared" si="13"/>
        <v>1469.6268845454542</v>
      </c>
      <c r="AF28">
        <f>INDEX(PRIMAPhistCR_0_CO2!AE$2:AE$208,MATCH(Calculations_Table1!$A28,PRIMAPhistCR_0_CO2!$D$2:$D$208,0))</f>
        <v>273280.24</v>
      </c>
      <c r="AG28">
        <f>INDEX(PRIMAPhistCR_0_CO2!AF$2:AF$208,MATCH(Calculations_Table1!$A28,PRIMAPhistCR_0_CO2!$D$2:$D$208,0))</f>
        <v>289149.08</v>
      </c>
      <c r="AH28">
        <f>INDEX(PRIMAPhistCR_0_CO2!AG$2:AG$208,MATCH(Calculations_Table1!$A28,PRIMAPhistCR_0_CO2!$D$2:$D$208,0))</f>
        <v>314756.5</v>
      </c>
      <c r="AI28">
        <f>INDEX(PRIMAPhistCR_0_CO2!AH$2:AH$208,MATCH(Calculations_Table1!$A28,PRIMAPhistCR_0_CO2!$D$2:$D$208,0))</f>
        <v>335176.92</v>
      </c>
      <c r="AJ28">
        <f>INDEX(PRIMAPhistCR_0_CO2!AI$2:AI$208,MATCH(Calculations_Table1!$A28,PRIMAPhistCR_0_CO2!$D$2:$D$208,0))</f>
        <v>358141.07</v>
      </c>
      <c r="AK28">
        <f>INDEX(PRIMAPhistCR_0_CO2!AJ$2:AJ$208,MATCH(Calculations_Table1!$A28,PRIMAPhistCR_0_CO2!$D$2:$D$208,0))</f>
        <v>354883.03</v>
      </c>
      <c r="AL28">
        <f>INDEX(PRIMAPhistCR_0_CO2!AK$2:AK$208,MATCH(Calculations_Table1!$A28,PRIMAPhistCR_0_CO2!$D$2:$D$208,0))</f>
        <v>342741.9</v>
      </c>
      <c r="AM28">
        <f>INDEX(PRIMAPhistCR_0_CO2!AL$2:AL$208,MATCH(Calculations_Table1!$A28,PRIMAPhistCR_0_CO2!$D$2:$D$208,0))</f>
        <v>358823.32</v>
      </c>
      <c r="AN28">
        <f>INDEX(PRIMAPhistCR_0_CO2!AM$2:AM$208,MATCH(Calculations_Table1!$A28,PRIMAPhistCR_0_CO2!$D$2:$D$208,0))</f>
        <v>407825.29</v>
      </c>
    </row>
    <row r="29" spans="1:40" x14ac:dyDescent="0.2">
      <c r="A29" t="s">
        <v>76</v>
      </c>
      <c r="B29" t="s">
        <v>247</v>
      </c>
      <c r="C29" t="str">
        <f t="shared" si="7"/>
        <v>France</v>
      </c>
      <c r="D29">
        <f t="shared" si="8"/>
        <v>3363.7888199999998</v>
      </c>
      <c r="E29">
        <f t="shared" si="9"/>
        <v>2103.7622036363637</v>
      </c>
      <c r="F29">
        <f t="shared" si="10"/>
        <v>1260.0266163636361</v>
      </c>
      <c r="G29" s="1">
        <f t="shared" si="0"/>
        <v>1.5137049689999999E-3</v>
      </c>
      <c r="H29" s="1">
        <f t="shared" si="1"/>
        <v>5.6701197736363617E-4</v>
      </c>
      <c r="I29" s="1">
        <f t="shared" si="2"/>
        <v>4.154427089999999E-4</v>
      </c>
      <c r="J29" s="1">
        <f t="shared" si="3"/>
        <v>2.3475554044597325E-11</v>
      </c>
      <c r="K29" s="1">
        <f t="shared" si="4"/>
        <v>8.7936028427835843E-12</v>
      </c>
      <c r="L29">
        <f t="shared" si="11"/>
        <v>20</v>
      </c>
      <c r="M29">
        <f t="shared" si="12"/>
        <v>67</v>
      </c>
      <c r="Q29">
        <f>INDEX(PRIMAPhistCR_0_GHG!AE$2:AE$208,MATCH(Calculations_Table1!$A29,PRIMAPhistCR_0_GHG!$D$2:$D$208,0))</f>
        <v>445026.62</v>
      </c>
      <c r="R29">
        <f>INDEX(PRIMAPhistCR_0_GHG!AF$2:AF$208,MATCH(Calculations_Table1!$A29,PRIMAPhistCR_0_GHG!$D$2:$D$208,0))</f>
        <v>418596.27</v>
      </c>
      <c r="S29">
        <f>INDEX(PRIMAPhistCR_0_GHG!AG$2:AG$208,MATCH(Calculations_Table1!$A29,PRIMAPhistCR_0_GHG!$D$2:$D$208,0))</f>
        <v>426156.61</v>
      </c>
      <c r="T29">
        <f>INDEX(PRIMAPhistCR_0_GHG!AH$2:AH$208,MATCH(Calculations_Table1!$A29,PRIMAPhistCR_0_GHG!$D$2:$D$208,0))</f>
        <v>435325.54</v>
      </c>
      <c r="U29">
        <f>INDEX(PRIMAPhistCR_0_GHG!AI$2:AI$208,MATCH(Calculations_Table1!$A29,PRIMAPhistCR_0_GHG!$D$2:$D$208,0))</f>
        <v>449073.54</v>
      </c>
      <c r="V29">
        <f>INDEX(PRIMAPhistCR_0_GHG!AJ$2:AJ$208,MATCH(Calculations_Table1!$A29,PRIMAPhistCR_0_GHG!$D$2:$D$208,0))</f>
        <v>429360.02</v>
      </c>
      <c r="W29">
        <f>INDEX(PRIMAPhistCR_0_GHG!AK$2:AK$208,MATCH(Calculations_Table1!$A29,PRIMAPhistCR_0_GHG!$D$2:$D$208,0))</f>
        <v>423224.49</v>
      </c>
      <c r="X29">
        <f>INDEX(PRIMAPhistCR_0_GHG!AL$2:AL$208,MATCH(Calculations_Table1!$A29,PRIMAPhistCR_0_GHG!$D$2:$D$208,0))</f>
        <v>377568.29</v>
      </c>
      <c r="Y29">
        <f>INDEX(PRIMAPhistCR_0_GHG!AM$2:AM$208,MATCH(Calculations_Table1!$A29,PRIMAPhistCR_0_GHG!$D$2:$D$208,0))</f>
        <v>404484.06</v>
      </c>
      <c r="AA29">
        <f>INDEX(UNPop_WPP2022_UN_2020_1July!$M$18:$M$303,MATCH(Calculations_Table1!A29,UNPop_WPP2022_UN_2020_1July!$F$18:$F$303,0))</f>
        <v>64480.053</v>
      </c>
      <c r="AC29">
        <f t="shared" si="5"/>
        <v>2457.7748999999999</v>
      </c>
      <c r="AD29">
        <f t="shared" si="6"/>
        <v>1534.56888</v>
      </c>
      <c r="AE29">
        <f t="shared" si="13"/>
        <v>923.20601999999985</v>
      </c>
      <c r="AF29">
        <f>INDEX(PRIMAPhistCR_0_CO2!AE$2:AE$208,MATCH(Calculations_Table1!$A29,PRIMAPhistCR_0_CO2!$D$2:$D$208,0))</f>
        <v>324620.34000000003</v>
      </c>
      <c r="AG29">
        <f>INDEX(PRIMAPhistCR_0_CO2!AF$2:AF$208,MATCH(Calculations_Table1!$A29,PRIMAPhistCR_0_CO2!$D$2:$D$208,0))</f>
        <v>298605.61</v>
      </c>
      <c r="AH29">
        <f>INDEX(PRIMAPhistCR_0_CO2!AG$2:AG$208,MATCH(Calculations_Table1!$A29,PRIMAPhistCR_0_CO2!$D$2:$D$208,0))</f>
        <v>307332.96999999997</v>
      </c>
      <c r="AI29">
        <f>INDEX(PRIMAPhistCR_0_CO2!AH$2:AH$208,MATCH(Calculations_Table1!$A29,PRIMAPhistCR_0_CO2!$D$2:$D$208,0))</f>
        <v>317569.21000000002</v>
      </c>
      <c r="AJ29">
        <f>INDEX(PRIMAPhistCR_0_CO2!AI$2:AI$208,MATCH(Calculations_Table1!$A29,PRIMAPhistCR_0_CO2!$D$2:$D$208,0))</f>
        <v>331562.65999999997</v>
      </c>
      <c r="AK29">
        <f>INDEX(PRIMAPhistCR_0_CO2!AJ$2:AJ$208,MATCH(Calculations_Table1!$A29,PRIMAPhistCR_0_CO2!$D$2:$D$208,0))</f>
        <v>316023.67</v>
      </c>
      <c r="AL29">
        <f>INDEX(PRIMAPhistCR_0_CO2!AK$2:AK$208,MATCH(Calculations_Table1!$A29,PRIMAPhistCR_0_CO2!$D$2:$D$208,0))</f>
        <v>313127.24</v>
      </c>
      <c r="AM29">
        <f>INDEX(PRIMAPhistCR_0_CO2!AL$2:AL$208,MATCH(Calculations_Table1!$A29,PRIMAPhistCR_0_CO2!$D$2:$D$208,0))</f>
        <v>271753.78999999998</v>
      </c>
      <c r="AN29">
        <f>INDEX(PRIMAPhistCR_0_CO2!AM$2:AM$208,MATCH(Calculations_Table1!$A29,PRIMAPhistCR_0_CO2!$D$2:$D$208,0))</f>
        <v>301799.75</v>
      </c>
    </row>
    <row r="30" spans="1:40" x14ac:dyDescent="0.2">
      <c r="A30" t="s">
        <v>102</v>
      </c>
      <c r="B30" t="s">
        <v>248</v>
      </c>
      <c r="C30" t="str">
        <f t="shared" si="7"/>
        <v>Italy</v>
      </c>
      <c r="D30">
        <f t="shared" si="8"/>
        <v>3143.1448399999999</v>
      </c>
      <c r="E30">
        <f t="shared" si="9"/>
        <v>1978.6957745454545</v>
      </c>
      <c r="F30">
        <f t="shared" si="10"/>
        <v>1164.4490654545455</v>
      </c>
      <c r="G30" s="1">
        <f t="shared" si="0"/>
        <v>1.414415178E-3</v>
      </c>
      <c r="H30" s="1">
        <f t="shared" si="1"/>
        <v>5.2400207945454546E-4</v>
      </c>
      <c r="I30" s="1">
        <f t="shared" si="2"/>
        <v>4.0271278622727253E-4</v>
      </c>
      <c r="J30" s="1">
        <f t="shared" si="3"/>
        <v>2.377145234166545E-11</v>
      </c>
      <c r="K30" s="1">
        <f t="shared" si="4"/>
        <v>8.8066719393528167E-12</v>
      </c>
      <c r="L30">
        <f t="shared" si="11"/>
        <v>21</v>
      </c>
      <c r="M30">
        <f t="shared" si="12"/>
        <v>65</v>
      </c>
      <c r="Q30">
        <f>INDEX(PRIMAPhistCR_0_GHG!AE$2:AE$208,MATCH(Calculations_Table1!$A30,PRIMAPhistCR_0_GHG!$D$2:$D$208,0))</f>
        <v>418570.26</v>
      </c>
      <c r="R30">
        <f>INDEX(PRIMAPhistCR_0_GHG!AF$2:AF$208,MATCH(Calculations_Table1!$A30,PRIMAPhistCR_0_GHG!$D$2:$D$208,0))</f>
        <v>396763.78</v>
      </c>
      <c r="S30">
        <f>INDEX(PRIMAPhistCR_0_GHG!AG$2:AG$208,MATCH(Calculations_Table1!$A30,PRIMAPhistCR_0_GHG!$D$2:$D$208,0))</f>
        <v>404763.32</v>
      </c>
      <c r="T30">
        <f>INDEX(PRIMAPhistCR_0_GHG!AH$2:AH$208,MATCH(Calculations_Table1!$A30,PRIMAPhistCR_0_GHG!$D$2:$D$208,0))</f>
        <v>402859.08</v>
      </c>
      <c r="U30">
        <f>INDEX(PRIMAPhistCR_0_GHG!AI$2:AI$208,MATCH(Calculations_Table1!$A30,PRIMAPhistCR_0_GHG!$D$2:$D$208,0))</f>
        <v>415766.15</v>
      </c>
      <c r="V30">
        <f>INDEX(PRIMAPhistCR_0_GHG!AJ$2:AJ$208,MATCH(Calculations_Table1!$A30,PRIMAPhistCR_0_GHG!$D$2:$D$208,0))</f>
        <v>391804.02</v>
      </c>
      <c r="W30">
        <f>INDEX(PRIMAPhistCR_0_GHG!AK$2:AK$208,MATCH(Calculations_Table1!$A30,PRIMAPhistCR_0_GHG!$D$2:$D$208,0))</f>
        <v>383683.78</v>
      </c>
      <c r="X30">
        <f>INDEX(PRIMAPhistCR_0_GHG!AL$2:AL$208,MATCH(Calculations_Table1!$A30,PRIMAPhistCR_0_GHG!$D$2:$D$208,0))</f>
        <v>355281.1</v>
      </c>
      <c r="Y30">
        <f>INDEX(PRIMAPhistCR_0_GHG!AM$2:AM$208,MATCH(Calculations_Table1!$A30,PRIMAPhistCR_0_GHG!$D$2:$D$208,0))</f>
        <v>392223.61</v>
      </c>
      <c r="AA30">
        <f>INDEX(UNPop_WPP2022_UN_2020_1July!$M$18:$M$303,MATCH(Calculations_Table1!A30,UNPop_WPP2022_UN_2020_1July!$F$18:$F$303,0))</f>
        <v>59500.578999999998</v>
      </c>
      <c r="AC30">
        <f t="shared" si="5"/>
        <v>2448.0507499999999</v>
      </c>
      <c r="AD30">
        <f t="shared" si="6"/>
        <v>1553.1334472727276</v>
      </c>
      <c r="AE30">
        <f t="shared" si="13"/>
        <v>894.91730272727227</v>
      </c>
      <c r="AF30">
        <f>INDEX(PRIMAPhistCR_0_CO2!AE$2:AE$208,MATCH(Calculations_Table1!$A30,PRIMAPhistCR_0_CO2!$D$2:$D$208,0))</f>
        <v>328547.46000000002</v>
      </c>
      <c r="AG30">
        <f>INDEX(PRIMAPhistCR_0_CO2!AF$2:AF$208,MATCH(Calculations_Table1!$A30,PRIMAPhistCR_0_CO2!$D$2:$D$208,0))</f>
        <v>307584.40000000002</v>
      </c>
      <c r="AH30">
        <f>INDEX(PRIMAPhistCR_0_CO2!AG$2:AG$208,MATCH(Calculations_Table1!$A30,PRIMAPhistCR_0_CO2!$D$2:$D$208,0))</f>
        <v>317384.55</v>
      </c>
      <c r="AI30">
        <f>INDEX(PRIMAPhistCR_0_CO2!AH$2:AH$208,MATCH(Calculations_Table1!$A30,PRIMAPhistCR_0_CO2!$D$2:$D$208,0))</f>
        <v>314926.38</v>
      </c>
      <c r="AJ30">
        <f>INDEX(PRIMAPhistCR_0_CO2!AI$2:AI$208,MATCH(Calculations_Table1!$A30,PRIMAPhistCR_0_CO2!$D$2:$D$208,0))</f>
        <v>327933.68</v>
      </c>
      <c r="AK30">
        <f>INDEX(PRIMAPhistCR_0_CO2!AJ$2:AJ$208,MATCH(Calculations_Table1!$A30,PRIMAPhistCR_0_CO2!$D$2:$D$208,0))</f>
        <v>304086.08</v>
      </c>
      <c r="AL30">
        <f>INDEX(PRIMAPhistCR_0_CO2!AK$2:AK$208,MATCH(Calculations_Table1!$A30,PRIMAPhistCR_0_CO2!$D$2:$D$208,0))</f>
        <v>297929.32</v>
      </c>
      <c r="AM30">
        <f>INDEX(PRIMAPhistCR_0_CO2!AL$2:AL$208,MATCH(Calculations_Table1!$A30,PRIMAPhistCR_0_CO2!$D$2:$D$208,0))</f>
        <v>269900.21000000002</v>
      </c>
      <c r="AN30">
        <f>INDEX(PRIMAPhistCR_0_CO2!AM$2:AM$208,MATCH(Calculations_Table1!$A30,PRIMAPhistCR_0_CO2!$D$2:$D$208,0))</f>
        <v>308306.13</v>
      </c>
    </row>
    <row r="31" spans="1:40" x14ac:dyDescent="0.2">
      <c r="A31" t="s">
        <v>21</v>
      </c>
      <c r="B31" t="s">
        <v>249</v>
      </c>
      <c r="C31" t="str">
        <f t="shared" si="7"/>
        <v>Argentina</v>
      </c>
      <c r="D31">
        <f t="shared" si="8"/>
        <v>3109.7495600000002</v>
      </c>
      <c r="E31">
        <f t="shared" si="9"/>
        <v>2048.928061818182</v>
      </c>
      <c r="F31">
        <f t="shared" si="10"/>
        <v>1060.8214981818182</v>
      </c>
      <c r="G31" s="1">
        <f t="shared" si="0"/>
        <v>1.3993873020000001E-3</v>
      </c>
      <c r="H31" s="1">
        <f t="shared" si="1"/>
        <v>4.7736967418181818E-4</v>
      </c>
      <c r="I31" s="1">
        <f t="shared" si="2"/>
        <v>2.222589436363636E-4</v>
      </c>
      <c r="J31" s="1">
        <f t="shared" si="3"/>
        <v>3.1072615411588658E-11</v>
      </c>
      <c r="K31" s="1">
        <f t="shared" si="4"/>
        <v>1.0599727662104383E-11</v>
      </c>
      <c r="L31">
        <f t="shared" si="11"/>
        <v>22</v>
      </c>
      <c r="M31">
        <f t="shared" si="12"/>
        <v>49</v>
      </c>
      <c r="Q31">
        <f>INDEX(PRIMAPhistCR_0_GHG!AE$2:AE$208,MATCH(Calculations_Table1!$A31,PRIMAPhistCR_0_GHG!$D$2:$D$208,0))</f>
        <v>433427.09</v>
      </c>
      <c r="R31">
        <f>INDEX(PRIMAPhistCR_0_GHG!AF$2:AF$208,MATCH(Calculations_Table1!$A31,PRIMAPhistCR_0_GHG!$D$2:$D$208,0))</f>
        <v>406652.26</v>
      </c>
      <c r="S31">
        <f>INDEX(PRIMAPhistCR_0_GHG!AG$2:AG$208,MATCH(Calculations_Table1!$A31,PRIMAPhistCR_0_GHG!$D$2:$D$208,0))</f>
        <v>389257.31</v>
      </c>
      <c r="T31">
        <f>INDEX(PRIMAPhistCR_0_GHG!AH$2:AH$208,MATCH(Calculations_Table1!$A31,PRIMAPhistCR_0_GHG!$D$2:$D$208,0))</f>
        <v>382743.23</v>
      </c>
      <c r="U31">
        <f>INDEX(PRIMAPhistCR_0_GHG!AI$2:AI$208,MATCH(Calculations_Table1!$A31,PRIMAPhistCR_0_GHG!$D$2:$D$208,0))</f>
        <v>394070.58</v>
      </c>
      <c r="V31">
        <f>INDEX(PRIMAPhistCR_0_GHG!AJ$2:AJ$208,MATCH(Calculations_Table1!$A31,PRIMAPhistCR_0_GHG!$D$2:$D$208,0))</f>
        <v>389913.78</v>
      </c>
      <c r="W31">
        <f>INDEX(PRIMAPhistCR_0_GHG!AK$2:AK$208,MATCH(Calculations_Table1!$A31,PRIMAPhistCR_0_GHG!$D$2:$D$208,0))</f>
        <v>379210.6</v>
      </c>
      <c r="X31">
        <f>INDEX(PRIMAPhistCR_0_GHG!AL$2:AL$208,MATCH(Calculations_Table1!$A31,PRIMAPhistCR_0_GHG!$D$2:$D$208,0))</f>
        <v>369802.21</v>
      </c>
      <c r="Y31">
        <f>INDEX(PRIMAPhistCR_0_GHG!AM$2:AM$208,MATCH(Calculations_Table1!$A31,PRIMAPhistCR_0_GHG!$D$2:$D$208,0))</f>
        <v>398099.59</v>
      </c>
      <c r="AA31">
        <f>INDEX(UNPop_WPP2022_UN_2020_1July!$M$18:$M$303,MATCH(Calculations_Table1!A31,UNPop_WPP2022_UN_2020_1July!$F$18:$F$303,0))</f>
        <v>45036.031999999999</v>
      </c>
      <c r="AC31">
        <f t="shared" si="5"/>
        <v>1848.15852</v>
      </c>
      <c r="AD31">
        <f t="shared" si="6"/>
        <v>1354.2497563636364</v>
      </c>
      <c r="AE31">
        <f t="shared" si="13"/>
        <v>493.90876363636357</v>
      </c>
      <c r="AF31">
        <f>INDEX(PRIMAPhistCR_0_CO2!AE$2:AE$208,MATCH(Calculations_Table1!$A31,PRIMAPhistCR_0_CO2!$D$2:$D$208,0))</f>
        <v>286475.90999999997</v>
      </c>
      <c r="AG31">
        <f>INDEX(PRIMAPhistCR_0_CO2!AF$2:AF$208,MATCH(Calculations_Table1!$A31,PRIMAPhistCR_0_CO2!$D$2:$D$208,0))</f>
        <v>256665.8</v>
      </c>
      <c r="AH31">
        <f>INDEX(PRIMAPhistCR_0_CO2!AG$2:AG$208,MATCH(Calculations_Table1!$A31,PRIMAPhistCR_0_CO2!$D$2:$D$208,0))</f>
        <v>239713.42</v>
      </c>
      <c r="AI31">
        <f>INDEX(PRIMAPhistCR_0_CO2!AH$2:AH$208,MATCH(Calculations_Table1!$A31,PRIMAPhistCR_0_CO2!$D$2:$D$208,0))</f>
        <v>229591.03</v>
      </c>
      <c r="AJ31">
        <f>INDEX(PRIMAPhistCR_0_CO2!AI$2:AI$208,MATCH(Calculations_Table1!$A31,PRIMAPhistCR_0_CO2!$D$2:$D$208,0))</f>
        <v>234389.8</v>
      </c>
      <c r="AK31">
        <f>INDEX(PRIMAPhistCR_0_CO2!AJ$2:AJ$208,MATCH(Calculations_Table1!$A31,PRIMAPhistCR_0_CO2!$D$2:$D$208,0))</f>
        <v>230875.06</v>
      </c>
      <c r="AL31">
        <f>INDEX(PRIMAPhistCR_0_CO2!AK$2:AK$208,MATCH(Calculations_Table1!$A31,PRIMAPhistCR_0_CO2!$D$2:$D$208,0))</f>
        <v>219128.09</v>
      </c>
      <c r="AM31">
        <f>INDEX(PRIMAPhistCR_0_CO2!AL$2:AL$208,MATCH(Calculations_Table1!$A31,PRIMAPhistCR_0_CO2!$D$2:$D$208,0))</f>
        <v>206242.43</v>
      </c>
      <c r="AN31">
        <f>INDEX(PRIMAPhistCR_0_CO2!AM$2:AM$208,MATCH(Calculations_Table1!$A31,PRIMAPhistCR_0_CO2!$D$2:$D$208,0))</f>
        <v>231552.89</v>
      </c>
    </row>
    <row r="32" spans="1:40" x14ac:dyDescent="0.2">
      <c r="A32" t="s">
        <v>106</v>
      </c>
      <c r="B32" t="s">
        <v>250</v>
      </c>
      <c r="C32" t="str">
        <f t="shared" si="7"/>
        <v>Kazakhstan</v>
      </c>
      <c r="D32">
        <f t="shared" si="8"/>
        <v>2980.47192</v>
      </c>
      <c r="E32">
        <f t="shared" si="9"/>
        <v>1628.5640327272727</v>
      </c>
      <c r="F32">
        <f t="shared" si="10"/>
        <v>1351.9078872727273</v>
      </c>
      <c r="G32" s="1">
        <f t="shared" si="0"/>
        <v>1.3412123639999999E-3</v>
      </c>
      <c r="H32" s="1">
        <f t="shared" si="1"/>
        <v>6.0835854927272727E-4</v>
      </c>
      <c r="I32" s="1">
        <f t="shared" si="2"/>
        <v>4.7238242031818171E-4</v>
      </c>
      <c r="J32" s="1">
        <f t="shared" si="3"/>
        <v>7.0667326615713809E-11</v>
      </c>
      <c r="K32" s="1">
        <f t="shared" si="4"/>
        <v>3.2053889044611916E-11</v>
      </c>
      <c r="L32">
        <f t="shared" si="11"/>
        <v>23</v>
      </c>
      <c r="M32">
        <f t="shared" si="12"/>
        <v>9</v>
      </c>
      <c r="Q32">
        <f>INDEX(PRIMAPhistCR_0_GHG!AE$2:AE$208,MATCH(Calculations_Table1!$A32,PRIMAPhistCR_0_GHG!$D$2:$D$208,0))</f>
        <v>344503.93</v>
      </c>
      <c r="R32">
        <f>INDEX(PRIMAPhistCR_0_GHG!AF$2:AF$208,MATCH(Calculations_Table1!$A32,PRIMAPhistCR_0_GHG!$D$2:$D$208,0))</f>
        <v>366235.72</v>
      </c>
      <c r="S32">
        <f>INDEX(PRIMAPhistCR_0_GHG!AG$2:AG$208,MATCH(Calculations_Table1!$A32,PRIMAPhistCR_0_GHG!$D$2:$D$208,0))</f>
        <v>372157.37</v>
      </c>
      <c r="T32">
        <f>INDEX(PRIMAPhistCR_0_GHG!AH$2:AH$208,MATCH(Calculations_Table1!$A32,PRIMAPhistCR_0_GHG!$D$2:$D$208,0))</f>
        <v>370362.13</v>
      </c>
      <c r="U32">
        <f>INDEX(PRIMAPhistCR_0_GHG!AI$2:AI$208,MATCH(Calculations_Table1!$A32,PRIMAPhistCR_0_GHG!$D$2:$D$208,0))</f>
        <v>396493.63</v>
      </c>
      <c r="V32">
        <f>INDEX(PRIMAPhistCR_0_GHG!AJ$2:AJ$208,MATCH(Calculations_Table1!$A32,PRIMAPhistCR_0_GHG!$D$2:$D$208,0))</f>
        <v>409576.43</v>
      </c>
      <c r="W32">
        <f>INDEX(PRIMAPhistCR_0_GHG!AK$2:AK$208,MATCH(Calculations_Table1!$A32,PRIMAPhistCR_0_GHG!$D$2:$D$208,0))</f>
        <v>372158.05</v>
      </c>
      <c r="X32">
        <f>INDEX(PRIMAPhistCR_0_GHG!AL$2:AL$208,MATCH(Calculations_Table1!$A32,PRIMAPhistCR_0_GHG!$D$2:$D$208,0))</f>
        <v>347129.54</v>
      </c>
      <c r="Y32">
        <f>INDEX(PRIMAPhistCR_0_GHG!AM$2:AM$208,MATCH(Calculations_Table1!$A32,PRIMAPhistCR_0_GHG!$D$2:$D$208,0))</f>
        <v>346359.05</v>
      </c>
      <c r="AA32">
        <f>INDEX(UNPop_WPP2022_UN_2020_1July!$M$18:$M$303,MATCH(Calculations_Table1!A32,UNPop_WPP2022_UN_2020_1July!$F$18:$F$303,0))</f>
        <v>18979.242999999999</v>
      </c>
      <c r="AC32">
        <f t="shared" si="5"/>
        <v>2346.3908099999999</v>
      </c>
      <c r="AD32">
        <f t="shared" si="6"/>
        <v>1296.6520981818182</v>
      </c>
      <c r="AE32">
        <f t="shared" si="13"/>
        <v>1049.7387118181816</v>
      </c>
      <c r="AF32">
        <f>INDEX(PRIMAPhistCR_0_CO2!AE$2:AE$208,MATCH(Calculations_Table1!$A32,PRIMAPhistCR_0_CO2!$D$2:$D$208,0))</f>
        <v>274291.78999999998</v>
      </c>
      <c r="AG32">
        <f>INDEX(PRIMAPhistCR_0_CO2!AF$2:AF$208,MATCH(Calculations_Table1!$A32,PRIMAPhistCR_0_CO2!$D$2:$D$208,0))</f>
        <v>293547.37</v>
      </c>
      <c r="AH32">
        <f>INDEX(PRIMAPhistCR_0_CO2!AG$2:AG$208,MATCH(Calculations_Table1!$A32,PRIMAPhistCR_0_CO2!$D$2:$D$208,0))</f>
        <v>299371.44</v>
      </c>
      <c r="AI32">
        <f>INDEX(PRIMAPhistCR_0_CO2!AH$2:AH$208,MATCH(Calculations_Table1!$A32,PRIMAPhistCR_0_CO2!$D$2:$D$208,0))</f>
        <v>296722.77</v>
      </c>
      <c r="AJ32">
        <f>INDEX(PRIMAPhistCR_0_CO2!AI$2:AI$208,MATCH(Calculations_Table1!$A32,PRIMAPhistCR_0_CO2!$D$2:$D$208,0))</f>
        <v>318247.56</v>
      </c>
      <c r="AK32">
        <f>INDEX(PRIMAPhistCR_0_CO2!AJ$2:AJ$208,MATCH(Calculations_Table1!$A32,PRIMAPhistCR_0_CO2!$D$2:$D$208,0))</f>
        <v>327738.03999999998</v>
      </c>
      <c r="AL32">
        <f>INDEX(PRIMAPhistCR_0_CO2!AK$2:AK$208,MATCH(Calculations_Table1!$A32,PRIMAPhistCR_0_CO2!$D$2:$D$208,0))</f>
        <v>289542.07</v>
      </c>
      <c r="AM32">
        <f>INDEX(PRIMAPhistCR_0_CO2!AL$2:AL$208,MATCH(Calculations_Table1!$A32,PRIMAPhistCR_0_CO2!$D$2:$D$208,0))</f>
        <v>263474.26</v>
      </c>
      <c r="AN32">
        <f>INDEX(PRIMAPhistCR_0_CO2!AM$2:AM$208,MATCH(Calculations_Table1!$A32,PRIMAPhistCR_0_CO2!$D$2:$D$208,0))</f>
        <v>257747.3</v>
      </c>
    </row>
    <row r="33" spans="1:40" x14ac:dyDescent="0.2">
      <c r="A33" t="s">
        <v>161</v>
      </c>
      <c r="B33" t="s">
        <v>251</v>
      </c>
      <c r="C33" t="str">
        <f t="shared" si="7"/>
        <v>Poland</v>
      </c>
      <c r="D33">
        <f t="shared" si="8"/>
        <v>2915.7004000000002</v>
      </c>
      <c r="E33">
        <f t="shared" si="9"/>
        <v>1675.9398145454547</v>
      </c>
      <c r="F33">
        <f t="shared" si="10"/>
        <v>1239.7605854545454</v>
      </c>
      <c r="G33" s="1">
        <f t="shared" si="0"/>
        <v>1.31206518E-3</v>
      </c>
      <c r="H33" s="1">
        <f t="shared" si="1"/>
        <v>5.5789226345454544E-4</v>
      </c>
      <c r="I33" s="1">
        <f t="shared" si="2"/>
        <v>4.5096398590909088E-4</v>
      </c>
      <c r="J33" s="1">
        <f t="shared" si="3"/>
        <v>3.4143142594197214E-11</v>
      </c>
      <c r="K33" s="1">
        <f t="shared" si="4"/>
        <v>1.4517720151165038E-11</v>
      </c>
      <c r="L33">
        <f t="shared" si="11"/>
        <v>24</v>
      </c>
      <c r="M33">
        <f t="shared" si="12"/>
        <v>43</v>
      </c>
      <c r="Q33">
        <f>INDEX(PRIMAPhistCR_0_GHG!AE$2:AE$208,MATCH(Calculations_Table1!$A33,PRIMAPhistCR_0_GHG!$D$2:$D$208,0))</f>
        <v>354525.73</v>
      </c>
      <c r="R33">
        <f>INDEX(PRIMAPhistCR_0_GHG!AF$2:AF$208,MATCH(Calculations_Table1!$A33,PRIMAPhistCR_0_GHG!$D$2:$D$208,0))</f>
        <v>349277.05</v>
      </c>
      <c r="S33">
        <f>INDEX(PRIMAPhistCR_0_GHG!AG$2:AG$208,MATCH(Calculations_Table1!$A33,PRIMAPhistCR_0_GHG!$D$2:$D$208,0))</f>
        <v>355750.18</v>
      </c>
      <c r="T33">
        <f>INDEX(PRIMAPhistCR_0_GHG!AH$2:AH$208,MATCH(Calculations_Table1!$A33,PRIMAPhistCR_0_GHG!$D$2:$D$208,0))</f>
        <v>359478.07</v>
      </c>
      <c r="U33">
        <f>INDEX(PRIMAPhistCR_0_GHG!AI$2:AI$208,MATCH(Calculations_Table1!$A33,PRIMAPhistCR_0_GHG!$D$2:$D$208,0))</f>
        <v>373221.09</v>
      </c>
      <c r="V33">
        <f>INDEX(PRIMAPhistCR_0_GHG!AJ$2:AJ$208,MATCH(Calculations_Table1!$A33,PRIMAPhistCR_0_GHG!$D$2:$D$208,0))</f>
        <v>373816.94</v>
      </c>
      <c r="W33">
        <f>INDEX(PRIMAPhistCR_0_GHG!AK$2:AK$208,MATCH(Calculations_Table1!$A33,PRIMAPhistCR_0_GHG!$D$2:$D$208,0))</f>
        <v>369569.48</v>
      </c>
      <c r="X33">
        <f>INDEX(PRIMAPhistCR_0_GHG!AL$2:AL$208,MATCH(Calculations_Table1!$A33,PRIMAPhistCR_0_GHG!$D$2:$D$208,0))</f>
        <v>353787.14</v>
      </c>
      <c r="Y33">
        <f>INDEX(PRIMAPhistCR_0_GHG!AM$2:AM$208,MATCH(Calculations_Table1!$A33,PRIMAPhistCR_0_GHG!$D$2:$D$208,0))</f>
        <v>380800.45</v>
      </c>
      <c r="AA33">
        <f>INDEX(UNPop_WPP2022_UN_2020_1July!$M$18:$M$303,MATCH(Calculations_Table1!A33,UNPop_WPP2022_UN_2020_1July!$F$18:$F$303,0))</f>
        <v>38428.366000000002</v>
      </c>
      <c r="AC33">
        <f t="shared" si="5"/>
        <v>2326.0322200000001</v>
      </c>
      <c r="AD33">
        <f t="shared" si="6"/>
        <v>1323.8900290909091</v>
      </c>
      <c r="AE33">
        <f t="shared" si="13"/>
        <v>1002.1421909090909</v>
      </c>
      <c r="AF33">
        <f>INDEX(PRIMAPhistCR_0_CO2!AE$2:AE$208,MATCH(Calculations_Table1!$A33,PRIMAPhistCR_0_CO2!$D$2:$D$208,0))</f>
        <v>280053.65999999997</v>
      </c>
      <c r="AG33">
        <f>INDEX(PRIMAPhistCR_0_CO2!AF$2:AF$208,MATCH(Calculations_Table1!$A33,PRIMAPhistCR_0_CO2!$D$2:$D$208,0))</f>
        <v>275119.21000000002</v>
      </c>
      <c r="AH33">
        <f>INDEX(PRIMAPhistCR_0_CO2!AG$2:AG$208,MATCH(Calculations_Table1!$A33,PRIMAPhistCR_0_CO2!$D$2:$D$208,0))</f>
        <v>281828.53000000003</v>
      </c>
      <c r="AI33">
        <f>INDEX(PRIMAPhistCR_0_CO2!AH$2:AH$208,MATCH(Calculations_Table1!$A33,PRIMAPhistCR_0_CO2!$D$2:$D$208,0))</f>
        <v>285407.08</v>
      </c>
      <c r="AJ33">
        <f>INDEX(PRIMAPhistCR_0_CO2!AI$2:AI$208,MATCH(Calculations_Table1!$A33,PRIMAPhistCR_0_CO2!$D$2:$D$208,0))</f>
        <v>297616.34000000003</v>
      </c>
      <c r="AK33">
        <f>INDEX(PRIMAPhistCR_0_CO2!AJ$2:AJ$208,MATCH(Calculations_Table1!$A33,PRIMAPhistCR_0_CO2!$D$2:$D$208,0))</f>
        <v>297558.26</v>
      </c>
      <c r="AL33">
        <f>INDEX(PRIMAPhistCR_0_CO2!AK$2:AK$208,MATCH(Calculations_Table1!$A33,PRIMAPhistCR_0_CO2!$D$2:$D$208,0))</f>
        <v>297616.82</v>
      </c>
      <c r="AM33">
        <f>INDEX(PRIMAPhistCR_0_CO2!AL$2:AL$208,MATCH(Calculations_Table1!$A33,PRIMAPhistCR_0_CO2!$D$2:$D$208,0))</f>
        <v>281653.33</v>
      </c>
      <c r="AN33">
        <f>INDEX(PRIMAPhistCR_0_CO2!AM$2:AM$208,MATCH(Calculations_Table1!$A33,PRIMAPhistCR_0_CO2!$D$2:$D$208,0))</f>
        <v>309232.65000000002</v>
      </c>
    </row>
    <row r="34" spans="1:40" x14ac:dyDescent="0.2">
      <c r="A34" t="s">
        <v>69</v>
      </c>
      <c r="B34" t="s">
        <v>252</v>
      </c>
      <c r="C34" t="str">
        <f t="shared" si="7"/>
        <v>Egypt</v>
      </c>
      <c r="D34">
        <f t="shared" si="8"/>
        <v>2902.8046099999997</v>
      </c>
      <c r="E34">
        <f t="shared" si="9"/>
        <v>1546.7427418181819</v>
      </c>
      <c r="F34">
        <f t="shared" si="10"/>
        <v>1356.0618681818178</v>
      </c>
      <c r="G34" s="1">
        <f t="shared" si="0"/>
        <v>1.3062620744999998E-3</v>
      </c>
      <c r="H34" s="1">
        <f t="shared" si="1"/>
        <v>6.1022784068181797E-4</v>
      </c>
      <c r="I34" s="1">
        <f t="shared" si="2"/>
        <v>4.5437926622727279E-4</v>
      </c>
      <c r="J34" s="1">
        <f t="shared" si="3"/>
        <v>1.2155217472673507E-11</v>
      </c>
      <c r="K34" s="1">
        <f t="shared" si="4"/>
        <v>5.6783797494898939E-12</v>
      </c>
      <c r="L34">
        <f t="shared" si="11"/>
        <v>25</v>
      </c>
      <c r="M34">
        <f t="shared" si="12"/>
        <v>123</v>
      </c>
      <c r="Q34">
        <f>INDEX(PRIMAPhistCR_0_GHG!AE$2:AE$208,MATCH(Calculations_Table1!$A34,PRIMAPhistCR_0_GHG!$D$2:$D$208,0))</f>
        <v>327195.58</v>
      </c>
      <c r="R34">
        <f>INDEX(PRIMAPhistCR_0_GHG!AF$2:AF$208,MATCH(Calculations_Table1!$A34,PRIMAPhistCR_0_GHG!$D$2:$D$208,0))</f>
        <v>344857.65</v>
      </c>
      <c r="S34">
        <f>INDEX(PRIMAPhistCR_0_GHG!AG$2:AG$208,MATCH(Calculations_Table1!$A34,PRIMAPhistCR_0_GHG!$D$2:$D$208,0))</f>
        <v>343617.78</v>
      </c>
      <c r="T34">
        <f>INDEX(PRIMAPhistCR_0_GHG!AH$2:AH$208,MATCH(Calculations_Table1!$A34,PRIMAPhistCR_0_GHG!$D$2:$D$208,0))</f>
        <v>363534.59</v>
      </c>
      <c r="U34">
        <f>INDEX(PRIMAPhistCR_0_GHG!AI$2:AI$208,MATCH(Calculations_Table1!$A34,PRIMAPhistCR_0_GHG!$D$2:$D$208,0))</f>
        <v>382518.62</v>
      </c>
      <c r="V34">
        <f>INDEX(PRIMAPhistCR_0_GHG!AJ$2:AJ$208,MATCH(Calculations_Table1!$A34,PRIMAPhistCR_0_GHG!$D$2:$D$208,0))</f>
        <v>376442.19</v>
      </c>
      <c r="W34">
        <f>INDEX(PRIMAPhistCR_0_GHG!AK$2:AK$208,MATCH(Calculations_Table1!$A34,PRIMAPhistCR_0_GHG!$D$2:$D$208,0))</f>
        <v>360248.86</v>
      </c>
      <c r="X34">
        <f>INDEX(PRIMAPhistCR_0_GHG!AL$2:AL$208,MATCH(Calculations_Table1!$A34,PRIMAPhistCR_0_GHG!$D$2:$D$208,0))</f>
        <v>355281.02</v>
      </c>
      <c r="Y34">
        <f>INDEX(PRIMAPhistCR_0_GHG!AM$2:AM$208,MATCH(Calculations_Table1!$A34,PRIMAPhistCR_0_GHG!$D$2:$D$208,0))</f>
        <v>376303.9</v>
      </c>
      <c r="AA34">
        <f>INDEX(UNPop_WPP2022_UN_2020_1July!$M$18:$M$303,MATCH(Calculations_Table1!A34,UNPop_WPP2022_UN_2020_1July!$F$18:$F$303,0))</f>
        <v>107465.13400000001</v>
      </c>
      <c r="AC34">
        <f t="shared" si="5"/>
        <v>2085.8993100000002</v>
      </c>
      <c r="AD34">
        <f t="shared" si="6"/>
        <v>1076.1676072727273</v>
      </c>
      <c r="AE34">
        <f t="shared" si="13"/>
        <v>1009.7317027272729</v>
      </c>
      <c r="AF34">
        <f>INDEX(PRIMAPhistCR_0_CO2!AE$2:AE$208,MATCH(Calculations_Table1!$A34,PRIMAPhistCR_0_CO2!$D$2:$D$208,0))</f>
        <v>227650.84</v>
      </c>
      <c r="AG34">
        <f>INDEX(PRIMAPhistCR_0_CO2!AF$2:AF$208,MATCH(Calculations_Table1!$A34,PRIMAPhistCR_0_CO2!$D$2:$D$208,0))</f>
        <v>243766.9</v>
      </c>
      <c r="AH34">
        <f>INDEX(PRIMAPhistCR_0_CO2!AG$2:AG$208,MATCH(Calculations_Table1!$A34,PRIMAPhistCR_0_CO2!$D$2:$D$208,0))</f>
        <v>241120.4</v>
      </c>
      <c r="AI34">
        <f>INDEX(PRIMAPhistCR_0_CO2!AH$2:AH$208,MATCH(Calculations_Table1!$A34,PRIMAPhistCR_0_CO2!$D$2:$D$208,0))</f>
        <v>258403.9</v>
      </c>
      <c r="AJ34">
        <f>INDEX(PRIMAPhistCR_0_CO2!AI$2:AI$208,MATCH(Calculations_Table1!$A34,PRIMAPhistCR_0_CO2!$D$2:$D$208,0))</f>
        <v>276520.52</v>
      </c>
      <c r="AK34">
        <f>INDEX(PRIMAPhistCR_0_CO2!AJ$2:AJ$208,MATCH(Calculations_Table1!$A34,PRIMAPhistCR_0_CO2!$D$2:$D$208,0))</f>
        <v>271925.95</v>
      </c>
      <c r="AL34">
        <f>INDEX(PRIMAPhistCR_0_CO2!AK$2:AK$208,MATCH(Calculations_Table1!$A34,PRIMAPhistCR_0_CO2!$D$2:$D$208,0))</f>
        <v>262374.64</v>
      </c>
      <c r="AM34">
        <f>INDEX(PRIMAPhistCR_0_CO2!AL$2:AL$208,MATCH(Calculations_Table1!$A34,PRIMAPhistCR_0_CO2!$D$2:$D$208,0))</f>
        <v>255652.53</v>
      </c>
      <c r="AN34">
        <f>INDEX(PRIMAPhistCR_0_CO2!AM$2:AM$208,MATCH(Calculations_Table1!$A34,PRIMAPhistCR_0_CO2!$D$2:$D$208,0))</f>
        <v>276134.46999999997</v>
      </c>
    </row>
    <row r="35" spans="1:40" x14ac:dyDescent="0.2">
      <c r="A35" t="s">
        <v>158</v>
      </c>
      <c r="B35" t="s">
        <v>253</v>
      </c>
      <c r="C35" t="str">
        <f t="shared" si="7"/>
        <v>Philippines</v>
      </c>
      <c r="D35">
        <f t="shared" si="8"/>
        <v>2884.5835499999998</v>
      </c>
      <c r="E35">
        <f t="shared" si="9"/>
        <v>1518.2584181818181</v>
      </c>
      <c r="F35">
        <f t="shared" si="10"/>
        <v>1366.3251318181817</v>
      </c>
      <c r="G35" s="1">
        <f t="shared" si="0"/>
        <v>1.2980625974999998E-3</v>
      </c>
      <c r="H35" s="1">
        <f t="shared" si="1"/>
        <v>6.1484630931818169E-4</v>
      </c>
      <c r="I35" s="1">
        <f t="shared" si="2"/>
        <v>4.4315968663636364E-4</v>
      </c>
      <c r="J35" s="1">
        <f t="shared" si="3"/>
        <v>1.1570115816889623E-11</v>
      </c>
      <c r="K35" s="1">
        <f t="shared" si="4"/>
        <v>5.4803543543272801E-12</v>
      </c>
      <c r="L35">
        <f t="shared" si="11"/>
        <v>26</v>
      </c>
      <c r="M35">
        <f t="shared" si="12"/>
        <v>129</v>
      </c>
      <c r="Q35">
        <f>INDEX(PRIMAPhistCR_0_GHG!AE$2:AE$208,MATCH(Calculations_Table1!$A35,PRIMAPhistCR_0_GHG!$D$2:$D$208,0))</f>
        <v>321170.05</v>
      </c>
      <c r="R35">
        <f>INDEX(PRIMAPhistCR_0_GHG!AF$2:AF$208,MATCH(Calculations_Table1!$A35,PRIMAPhistCR_0_GHG!$D$2:$D$208,0))</f>
        <v>328333.87</v>
      </c>
      <c r="S35">
        <f>INDEX(PRIMAPhistCR_0_GHG!AG$2:AG$208,MATCH(Calculations_Table1!$A35,PRIMAPhistCR_0_GHG!$D$2:$D$208,0))</f>
        <v>338560.78</v>
      </c>
      <c r="T35">
        <f>INDEX(PRIMAPhistCR_0_GHG!AH$2:AH$208,MATCH(Calculations_Table1!$A35,PRIMAPhistCR_0_GHG!$D$2:$D$208,0))</f>
        <v>350819.16</v>
      </c>
      <c r="U35">
        <f>INDEX(PRIMAPhistCR_0_GHG!AI$2:AI$208,MATCH(Calculations_Table1!$A35,PRIMAPhistCR_0_GHG!$D$2:$D$208,0))</f>
        <v>369108.83</v>
      </c>
      <c r="V35">
        <f>INDEX(PRIMAPhistCR_0_GHG!AJ$2:AJ$208,MATCH(Calculations_Table1!$A35,PRIMAPhistCR_0_GHG!$D$2:$D$208,0))</f>
        <v>375093.84</v>
      </c>
      <c r="W35">
        <f>INDEX(PRIMAPhistCR_0_GHG!AK$2:AK$208,MATCH(Calculations_Table1!$A35,PRIMAPhistCR_0_GHG!$D$2:$D$208,0))</f>
        <v>381881.88</v>
      </c>
      <c r="X35">
        <f>INDEX(PRIMAPhistCR_0_GHG!AL$2:AL$208,MATCH(Calculations_Table1!$A35,PRIMAPhistCR_0_GHG!$D$2:$D$208,0))</f>
        <v>365012.22</v>
      </c>
      <c r="Y35">
        <f>INDEX(PRIMAPhistCR_0_GHG!AM$2:AM$208,MATCH(Calculations_Table1!$A35,PRIMAPhistCR_0_GHG!$D$2:$D$208,0))</f>
        <v>375772.97</v>
      </c>
      <c r="AA35">
        <f>INDEX(UNPop_WPP2022_UN_2020_1July!$M$18:$M$303,MATCH(Calculations_Table1!A35,UNPop_WPP2022_UN_2020_1July!$F$18:$F$303,0))</f>
        <v>112190.977</v>
      </c>
      <c r="AC35">
        <f t="shared" si="5"/>
        <v>2026.79946</v>
      </c>
      <c r="AD35">
        <f t="shared" si="6"/>
        <v>1042.0001563636363</v>
      </c>
      <c r="AE35">
        <f t="shared" si="13"/>
        <v>984.79930363636367</v>
      </c>
      <c r="AF35">
        <f>INDEX(PRIMAPhistCR_0_CO2!AE$2:AE$208,MATCH(Calculations_Table1!$A35,PRIMAPhistCR_0_CO2!$D$2:$D$208,0))</f>
        <v>220423.11</v>
      </c>
      <c r="AG35">
        <f>INDEX(PRIMAPhistCR_0_CO2!AF$2:AF$208,MATCH(Calculations_Table1!$A35,PRIMAPhistCR_0_CO2!$D$2:$D$208,0))</f>
        <v>226060.79</v>
      </c>
      <c r="AH35">
        <f>INDEX(PRIMAPhistCR_0_CO2!AG$2:AG$208,MATCH(Calculations_Table1!$A35,PRIMAPhistCR_0_CO2!$D$2:$D$208,0))</f>
        <v>236629.82</v>
      </c>
      <c r="AI35">
        <f>INDEX(PRIMAPhistCR_0_CO2!AH$2:AH$208,MATCH(Calculations_Table1!$A35,PRIMAPhistCR_0_CO2!$D$2:$D$208,0))</f>
        <v>246136.65</v>
      </c>
      <c r="AJ35">
        <f>INDEX(PRIMAPhistCR_0_CO2!AI$2:AI$208,MATCH(Calculations_Table1!$A35,PRIMAPhistCR_0_CO2!$D$2:$D$208,0))</f>
        <v>259643.37</v>
      </c>
      <c r="AK35">
        <f>INDEX(PRIMAPhistCR_0_CO2!AJ$2:AJ$208,MATCH(Calculations_Table1!$A35,PRIMAPhistCR_0_CO2!$D$2:$D$208,0))</f>
        <v>265024.74</v>
      </c>
      <c r="AL35">
        <f>INDEX(PRIMAPhistCR_0_CO2!AK$2:AK$208,MATCH(Calculations_Table1!$A35,PRIMAPhistCR_0_CO2!$D$2:$D$208,0))</f>
        <v>271410.46999999997</v>
      </c>
      <c r="AM35">
        <f>INDEX(PRIMAPhistCR_0_CO2!AL$2:AL$208,MATCH(Calculations_Table1!$A35,PRIMAPhistCR_0_CO2!$D$2:$D$208,0))</f>
        <v>256469.66</v>
      </c>
      <c r="AN35">
        <f>INDEX(PRIMAPhistCR_0_CO2!AM$2:AM$208,MATCH(Calculations_Table1!$A35,PRIMAPhistCR_0_CO2!$D$2:$D$208,0))</f>
        <v>265423.96000000002</v>
      </c>
    </row>
    <row r="36" spans="1:40" x14ac:dyDescent="0.2">
      <c r="A36" t="s">
        <v>213</v>
      </c>
      <c r="B36" t="s">
        <v>254</v>
      </c>
      <c r="C36" t="str">
        <f t="shared" si="7"/>
        <v>Viet Nam</v>
      </c>
      <c r="D36">
        <f t="shared" si="8"/>
        <v>2873.6455500000002</v>
      </c>
      <c r="E36">
        <f t="shared" si="9"/>
        <v>1258.317509090909</v>
      </c>
      <c r="F36">
        <f t="shared" si="10"/>
        <v>1615.3280409090912</v>
      </c>
      <c r="G36" s="1">
        <f t="shared" si="0"/>
        <v>1.2931404975000001E-3</v>
      </c>
      <c r="H36" s="1">
        <f t="shared" si="1"/>
        <v>7.2689761840909097E-4</v>
      </c>
      <c r="I36" s="1">
        <f t="shared" si="2"/>
        <v>5.5226949054545428E-4</v>
      </c>
      <c r="J36" s="1">
        <f t="shared" si="3"/>
        <v>1.3379804365677609E-11</v>
      </c>
      <c r="K36" s="1">
        <f t="shared" si="4"/>
        <v>7.5210295764406005E-12</v>
      </c>
      <c r="L36">
        <f t="shared" si="11"/>
        <v>27</v>
      </c>
      <c r="M36">
        <f t="shared" si="12"/>
        <v>119</v>
      </c>
      <c r="Q36">
        <f>INDEX(PRIMAPhistCR_0_GHG!AE$2:AE$208,MATCH(Calculations_Table1!$A36,PRIMAPhistCR_0_GHG!$D$2:$D$208,0))</f>
        <v>266182.55</v>
      </c>
      <c r="R36">
        <f>INDEX(PRIMAPhistCR_0_GHG!AF$2:AF$208,MATCH(Calculations_Table1!$A36,PRIMAPhistCR_0_GHG!$D$2:$D$208,0))</f>
        <v>281520.34999999998</v>
      </c>
      <c r="S36">
        <f>INDEX(PRIMAPhistCR_0_GHG!AG$2:AG$208,MATCH(Calculations_Table1!$A36,PRIMAPhistCR_0_GHG!$D$2:$D$208,0))</f>
        <v>315078.71000000002</v>
      </c>
      <c r="T36">
        <f>INDEX(PRIMAPhistCR_0_GHG!AH$2:AH$208,MATCH(Calculations_Table1!$A36,PRIMAPhistCR_0_GHG!$D$2:$D$208,0))</f>
        <v>319205.90000000002</v>
      </c>
      <c r="U36">
        <f>INDEX(PRIMAPhistCR_0_GHG!AI$2:AI$208,MATCH(Calculations_Table1!$A36,PRIMAPhistCR_0_GHG!$D$2:$D$208,0))</f>
        <v>324984.34999999998</v>
      </c>
      <c r="V36">
        <f>INDEX(PRIMAPhistCR_0_GHG!AJ$2:AJ$208,MATCH(Calculations_Table1!$A36,PRIMAPhistCR_0_GHG!$D$2:$D$208,0))</f>
        <v>371417.7</v>
      </c>
      <c r="W36">
        <f>INDEX(PRIMAPhistCR_0_GHG!AK$2:AK$208,MATCH(Calculations_Table1!$A36,PRIMAPhistCR_0_GHG!$D$2:$D$208,0))</f>
        <v>423429.7</v>
      </c>
      <c r="X36">
        <f>INDEX(PRIMAPhistCR_0_GHG!AL$2:AL$208,MATCH(Calculations_Table1!$A36,PRIMAPhistCR_0_GHG!$D$2:$D$208,0))</f>
        <v>422834.43</v>
      </c>
      <c r="Y36">
        <f>INDEX(PRIMAPhistCR_0_GHG!AM$2:AM$208,MATCH(Calculations_Table1!$A36,PRIMAPhistCR_0_GHG!$D$2:$D$208,0))</f>
        <v>415174.41</v>
      </c>
      <c r="AA36">
        <f>INDEX(UNPop_WPP2022_UN_2020_1July!$M$18:$M$303,MATCH(Calculations_Table1!A36,UNPop_WPP2022_UN_2020_1July!$F$18:$F$303,0))</f>
        <v>96648.684999999998</v>
      </c>
      <c r="AC36">
        <f t="shared" si="5"/>
        <v>1868.3453599999998</v>
      </c>
      <c r="AD36">
        <f t="shared" si="6"/>
        <v>641.07982545454558</v>
      </c>
      <c r="AE36">
        <f t="shared" si="13"/>
        <v>1227.2655345454541</v>
      </c>
      <c r="AF36">
        <f>INDEX(PRIMAPhistCR_0_CO2!AE$2:AE$208,MATCH(Calculations_Table1!$A36,PRIMAPhistCR_0_CO2!$D$2:$D$208,0))</f>
        <v>135613.04</v>
      </c>
      <c r="AG36">
        <f>INDEX(PRIMAPhistCR_0_CO2!AF$2:AF$208,MATCH(Calculations_Table1!$A36,PRIMAPhistCR_0_CO2!$D$2:$D$208,0))</f>
        <v>153303.97</v>
      </c>
      <c r="AH36">
        <f>INDEX(PRIMAPhistCR_0_CO2!AG$2:AG$208,MATCH(Calculations_Table1!$A36,PRIMAPhistCR_0_CO2!$D$2:$D$208,0))</f>
        <v>185398.25</v>
      </c>
      <c r="AI36">
        <f>INDEX(PRIMAPhistCR_0_CO2!AH$2:AH$208,MATCH(Calculations_Table1!$A36,PRIMAPhistCR_0_CO2!$D$2:$D$208,0))</f>
        <v>192268.35</v>
      </c>
      <c r="AJ36">
        <f>INDEX(PRIMAPhistCR_0_CO2!AI$2:AI$208,MATCH(Calculations_Table1!$A36,PRIMAPhistCR_0_CO2!$D$2:$D$208,0))</f>
        <v>199519.62</v>
      </c>
      <c r="AK36">
        <f>INDEX(PRIMAPhistCR_0_CO2!AJ$2:AJ$208,MATCH(Calculations_Table1!$A36,PRIMAPhistCR_0_CO2!$D$2:$D$208,0))</f>
        <v>245840.63</v>
      </c>
      <c r="AL36">
        <f>INDEX(PRIMAPhistCR_0_CO2!AK$2:AK$208,MATCH(Calculations_Table1!$A36,PRIMAPhistCR_0_CO2!$D$2:$D$208,0))</f>
        <v>299723.03999999998</v>
      </c>
      <c r="AM36">
        <f>INDEX(PRIMAPhistCR_0_CO2!AL$2:AL$208,MATCH(Calculations_Table1!$A36,PRIMAPhistCR_0_CO2!$D$2:$D$208,0))</f>
        <v>299538.28000000003</v>
      </c>
      <c r="AN36">
        <f>INDEX(PRIMAPhistCR_0_CO2!AM$2:AM$208,MATCH(Calculations_Table1!$A36,PRIMAPhistCR_0_CO2!$D$2:$D$208,0))</f>
        <v>292753.21999999997</v>
      </c>
    </row>
    <row r="37" spans="1:40" x14ac:dyDescent="0.2">
      <c r="A37" t="s">
        <v>99</v>
      </c>
      <c r="B37" t="s">
        <v>255</v>
      </c>
      <c r="C37" t="str">
        <f t="shared" si="7"/>
        <v>Iraq</v>
      </c>
      <c r="D37">
        <f t="shared" si="8"/>
        <v>2845.2144399999997</v>
      </c>
      <c r="E37">
        <f t="shared" si="9"/>
        <v>1347.0638763636364</v>
      </c>
      <c r="F37">
        <f t="shared" si="10"/>
        <v>1498.1505636363634</v>
      </c>
      <c r="G37" s="1">
        <f t="shared" si="0"/>
        <v>1.2803464979999999E-3</v>
      </c>
      <c r="H37" s="1">
        <f t="shared" si="1"/>
        <v>6.7416775363636353E-4</v>
      </c>
      <c r="I37" s="1">
        <f t="shared" si="2"/>
        <v>3.6157264527272729E-4</v>
      </c>
      <c r="J37" s="1">
        <f t="shared" si="3"/>
        <v>3.0085461366341187E-11</v>
      </c>
      <c r="K37" s="1">
        <f t="shared" si="4"/>
        <v>1.584153034990364E-11</v>
      </c>
      <c r="L37">
        <f t="shared" si="11"/>
        <v>28</v>
      </c>
      <c r="M37">
        <f t="shared" si="12"/>
        <v>51</v>
      </c>
      <c r="Q37">
        <f>INDEX(PRIMAPhistCR_0_GHG!AE$2:AE$208,MATCH(Calculations_Table1!$A37,PRIMAPhistCR_0_GHG!$D$2:$D$208,0))</f>
        <v>284955.82</v>
      </c>
      <c r="R37">
        <f>INDEX(PRIMAPhistCR_0_GHG!AF$2:AF$208,MATCH(Calculations_Table1!$A37,PRIMAPhistCR_0_GHG!$D$2:$D$208,0))</f>
        <v>291112.58</v>
      </c>
      <c r="S37">
        <f>INDEX(PRIMAPhistCR_0_GHG!AG$2:AG$208,MATCH(Calculations_Table1!$A37,PRIMAPhistCR_0_GHG!$D$2:$D$208,0))</f>
        <v>301103.40000000002</v>
      </c>
      <c r="T37">
        <f>INDEX(PRIMAPhistCR_0_GHG!AH$2:AH$208,MATCH(Calculations_Table1!$A37,PRIMAPhistCR_0_GHG!$D$2:$D$208,0))</f>
        <v>356851.67</v>
      </c>
      <c r="U37">
        <f>INDEX(PRIMAPhistCR_0_GHG!AI$2:AI$208,MATCH(Calculations_Table1!$A37,PRIMAPhistCR_0_GHG!$D$2:$D$208,0))</f>
        <v>374355.13</v>
      </c>
      <c r="V37">
        <f>INDEX(PRIMAPhistCR_0_GHG!AJ$2:AJ$208,MATCH(Calculations_Table1!$A37,PRIMAPhistCR_0_GHG!$D$2:$D$208,0))</f>
        <v>382122.28</v>
      </c>
      <c r="W37">
        <f>INDEX(PRIMAPhistCR_0_GHG!AK$2:AK$208,MATCH(Calculations_Table1!$A37,PRIMAPhistCR_0_GHG!$D$2:$D$208,0))</f>
        <v>394900.3</v>
      </c>
      <c r="X37">
        <f>INDEX(PRIMAPhistCR_0_GHG!AL$2:AL$208,MATCH(Calculations_Table1!$A37,PRIMAPhistCR_0_GHG!$D$2:$D$208,0))</f>
        <v>364997.4</v>
      </c>
      <c r="Y37">
        <f>INDEX(PRIMAPhistCR_0_GHG!AM$2:AM$208,MATCH(Calculations_Table1!$A37,PRIMAPhistCR_0_GHG!$D$2:$D$208,0))</f>
        <v>379771.68</v>
      </c>
      <c r="AA37">
        <f>INDEX(UNPop_WPP2022_UN_2020_1July!$M$18:$M$303,MATCH(Calculations_Table1!A37,UNPop_WPP2022_UN_2020_1July!$F$18:$F$303,0))</f>
        <v>42556.983999999997</v>
      </c>
      <c r="AC37">
        <f t="shared" si="5"/>
        <v>1609.0184000000002</v>
      </c>
      <c r="AD37">
        <f t="shared" si="6"/>
        <v>805.5236327272728</v>
      </c>
      <c r="AE37">
        <f t="shared" si="13"/>
        <v>803.49476727272736</v>
      </c>
      <c r="AF37">
        <f>INDEX(PRIMAPhistCR_0_CO2!AE$2:AE$208,MATCH(Calculations_Table1!$A37,PRIMAPhistCR_0_CO2!$D$2:$D$208,0))</f>
        <v>170399.23</v>
      </c>
      <c r="AG37">
        <f>INDEX(PRIMAPhistCR_0_CO2!AF$2:AF$208,MATCH(Calculations_Table1!$A37,PRIMAPhistCR_0_CO2!$D$2:$D$208,0))</f>
        <v>172118.25</v>
      </c>
      <c r="AH37">
        <f>INDEX(PRIMAPhistCR_0_CO2!AG$2:AG$208,MATCH(Calculations_Table1!$A37,PRIMAPhistCR_0_CO2!$D$2:$D$208,0))</f>
        <v>173095.84</v>
      </c>
      <c r="AI37">
        <f>INDEX(PRIMAPhistCR_0_CO2!AH$2:AH$208,MATCH(Calculations_Table1!$A37,PRIMAPhistCR_0_CO2!$D$2:$D$208,0))</f>
        <v>200529.01</v>
      </c>
      <c r="AJ37">
        <f>INDEX(PRIMAPhistCR_0_CO2!AI$2:AI$208,MATCH(Calculations_Table1!$A37,PRIMAPhistCR_0_CO2!$D$2:$D$208,0))</f>
        <v>214934.76</v>
      </c>
      <c r="AK37">
        <f>INDEX(PRIMAPhistCR_0_CO2!AJ$2:AJ$208,MATCH(Calculations_Table1!$A37,PRIMAPhistCR_0_CO2!$D$2:$D$208,0))</f>
        <v>218326.07</v>
      </c>
      <c r="AL37">
        <f>INDEX(PRIMAPhistCR_0_CO2!AK$2:AK$208,MATCH(Calculations_Table1!$A37,PRIMAPhistCR_0_CO2!$D$2:$D$208,0))</f>
        <v>223864.27</v>
      </c>
      <c r="AM37">
        <f>INDEX(PRIMAPhistCR_0_CO2!AL$2:AL$208,MATCH(Calculations_Table1!$A37,PRIMAPhistCR_0_CO2!$D$2:$D$208,0))</f>
        <v>197737.35</v>
      </c>
      <c r="AN37">
        <f>INDEX(PRIMAPhistCR_0_CO2!AM$2:AM$208,MATCH(Calculations_Table1!$A37,PRIMAPhistCR_0_CO2!$D$2:$D$208,0))</f>
        <v>208412.85</v>
      </c>
    </row>
    <row r="38" spans="1:40" x14ac:dyDescent="0.2">
      <c r="A38" t="s">
        <v>205</v>
      </c>
      <c r="B38" t="s">
        <v>256</v>
      </c>
      <c r="C38" t="str">
        <f t="shared" si="7"/>
        <v>Ukraine</v>
      </c>
      <c r="D38">
        <f t="shared" si="8"/>
        <v>2839.8896800000002</v>
      </c>
      <c r="E38">
        <f t="shared" si="9"/>
        <v>2051.9909563636361</v>
      </c>
      <c r="F38">
        <f t="shared" si="10"/>
        <v>787.89872363636414</v>
      </c>
      <c r="G38" s="1">
        <f t="shared" si="0"/>
        <v>1.277950356E-3</v>
      </c>
      <c r="H38" s="1">
        <f t="shared" si="1"/>
        <v>3.5455442563636386E-4</v>
      </c>
      <c r="I38" s="1">
        <f t="shared" si="2"/>
        <v>2.0321612181818172E-4</v>
      </c>
      <c r="J38" s="1">
        <f t="shared" si="3"/>
        <v>2.9104078268324793E-11</v>
      </c>
      <c r="K38" s="1">
        <f t="shared" si="4"/>
        <v>8.0746327160940814E-12</v>
      </c>
      <c r="L38">
        <f t="shared" si="11"/>
        <v>29</v>
      </c>
      <c r="M38">
        <f t="shared" si="12"/>
        <v>54</v>
      </c>
      <c r="Q38">
        <f>INDEX(PRIMAPhistCR_0_GHG!AE$2:AE$208,MATCH(Calculations_Table1!$A38,PRIMAPhistCR_0_GHG!$D$2:$D$208,0))</f>
        <v>434075.01</v>
      </c>
      <c r="R38">
        <f>INDEX(PRIMAPhistCR_0_GHG!AF$2:AF$208,MATCH(Calculations_Table1!$A38,PRIMAPhistCR_0_GHG!$D$2:$D$208,0))</f>
        <v>387885.91</v>
      </c>
      <c r="S38">
        <f>INDEX(PRIMAPhistCR_0_GHG!AG$2:AG$208,MATCH(Calculations_Table1!$A38,PRIMAPhistCR_0_GHG!$D$2:$D$208,0))</f>
        <v>343291.45</v>
      </c>
      <c r="T38">
        <f>INDEX(PRIMAPhistCR_0_GHG!AH$2:AH$208,MATCH(Calculations_Table1!$A38,PRIMAPhistCR_0_GHG!$D$2:$D$208,0))</f>
        <v>366684.11</v>
      </c>
      <c r="U38">
        <f>INDEX(PRIMAPhistCR_0_GHG!AI$2:AI$208,MATCH(Calculations_Table1!$A38,PRIMAPhistCR_0_GHG!$D$2:$D$208,0))</f>
        <v>341300.14</v>
      </c>
      <c r="V38">
        <f>INDEX(PRIMAPhistCR_0_GHG!AJ$2:AJ$208,MATCH(Calculations_Table1!$A38,PRIMAPhistCR_0_GHG!$D$2:$D$208,0))</f>
        <v>369470.34</v>
      </c>
      <c r="W38">
        <f>INDEX(PRIMAPhistCR_0_GHG!AK$2:AK$208,MATCH(Calculations_Table1!$A38,PRIMAPhistCR_0_GHG!$D$2:$D$208,0))</f>
        <v>362325.11</v>
      </c>
      <c r="X38">
        <f>INDEX(PRIMAPhistCR_0_GHG!AL$2:AL$208,MATCH(Calculations_Table1!$A38,PRIMAPhistCR_0_GHG!$D$2:$D$208,0))</f>
        <v>322638.12</v>
      </c>
      <c r="Y38">
        <f>INDEX(PRIMAPhistCR_0_GHG!AM$2:AM$208,MATCH(Calculations_Table1!$A38,PRIMAPhistCR_0_GHG!$D$2:$D$208,0))</f>
        <v>346294.5</v>
      </c>
      <c r="AA38">
        <f>INDEX(UNPop_WPP2022_UN_2020_1July!$M$18:$M$303,MATCH(Calculations_Table1!A38,UNPop_WPP2022_UN_2020_1July!$F$18:$F$303,0))</f>
        <v>43909.665999999997</v>
      </c>
      <c r="AC38">
        <f t="shared" si="5"/>
        <v>1946.78052</v>
      </c>
      <c r="AD38">
        <f t="shared" si="6"/>
        <v>1495.1891381818184</v>
      </c>
      <c r="AE38">
        <f t="shared" si="13"/>
        <v>451.59138181818162</v>
      </c>
      <c r="AF38">
        <f>INDEX(PRIMAPhistCR_0_CO2!AE$2:AE$208,MATCH(Calculations_Table1!$A38,PRIMAPhistCR_0_CO2!$D$2:$D$208,0))</f>
        <v>316290.01</v>
      </c>
      <c r="AG38">
        <f>INDEX(PRIMAPhistCR_0_CO2!AF$2:AF$208,MATCH(Calculations_Table1!$A38,PRIMAPhistCR_0_CO2!$D$2:$D$208,0))</f>
        <v>277491.73</v>
      </c>
      <c r="AH38">
        <f>INDEX(PRIMAPhistCR_0_CO2!AG$2:AG$208,MATCH(Calculations_Table1!$A38,PRIMAPhistCR_0_CO2!$D$2:$D$208,0))</f>
        <v>243321.2</v>
      </c>
      <c r="AI38">
        <f>INDEX(PRIMAPhistCR_0_CO2!AH$2:AH$208,MATCH(Calculations_Table1!$A38,PRIMAPhistCR_0_CO2!$D$2:$D$208,0))</f>
        <v>258173.4</v>
      </c>
      <c r="AJ38">
        <f>INDEX(PRIMAPhistCR_0_CO2!AI$2:AI$208,MATCH(Calculations_Table1!$A38,PRIMAPhistCR_0_CO2!$D$2:$D$208,0))</f>
        <v>236353.33</v>
      </c>
      <c r="AK38">
        <f>INDEX(PRIMAPhistCR_0_CO2!AJ$2:AJ$208,MATCH(Calculations_Table1!$A38,PRIMAPhistCR_0_CO2!$D$2:$D$208,0))</f>
        <v>256394.23999999999</v>
      </c>
      <c r="AL38">
        <f>INDEX(PRIMAPhistCR_0_CO2!AK$2:AK$208,MATCH(Calculations_Table1!$A38,PRIMAPhistCR_0_CO2!$D$2:$D$208,0))</f>
        <v>245081.14</v>
      </c>
      <c r="AM38">
        <f>INDEX(PRIMAPhistCR_0_CO2!AL$2:AL$208,MATCH(Calculations_Table1!$A38,PRIMAPhistCR_0_CO2!$D$2:$D$208,0))</f>
        <v>205763.4</v>
      </c>
      <c r="AN38">
        <f>INDEX(PRIMAPhistCR_0_CO2!AM$2:AM$208,MATCH(Calculations_Table1!$A38,PRIMAPhistCR_0_CO2!$D$2:$D$208,0))</f>
        <v>224202.08</v>
      </c>
    </row>
    <row r="39" spans="1:40" x14ac:dyDescent="0.2">
      <c r="A39" t="s">
        <v>211</v>
      </c>
      <c r="B39" t="s">
        <v>257</v>
      </c>
      <c r="C39" t="str">
        <f t="shared" si="7"/>
        <v>Venezuela, Bolivarian Republic of</v>
      </c>
      <c r="D39">
        <f t="shared" si="8"/>
        <v>2338.6603799999998</v>
      </c>
      <c r="E39">
        <f t="shared" si="9"/>
        <v>1689.2460000000001</v>
      </c>
      <c r="F39">
        <f t="shared" si="10"/>
        <v>649.41437999999971</v>
      </c>
      <c r="G39" s="1">
        <f t="shared" si="0"/>
        <v>1.0523971709999998E-3</v>
      </c>
      <c r="H39" s="1">
        <f t="shared" si="1"/>
        <v>2.9223647099999988E-4</v>
      </c>
      <c r="I39" s="1">
        <f t="shared" si="2"/>
        <v>1.8694691263636349E-4</v>
      </c>
      <c r="J39" s="1">
        <f t="shared" si="3"/>
        <v>3.6938590306022852E-11</v>
      </c>
      <c r="K39" s="1">
        <f t="shared" si="4"/>
        <v>1.0257347294548103E-11</v>
      </c>
      <c r="L39">
        <f t="shared" si="11"/>
        <v>30</v>
      </c>
      <c r="M39">
        <f t="shared" si="12"/>
        <v>35</v>
      </c>
      <c r="Q39">
        <f>INDEX(PRIMAPhistCR_0_GHG!AE$2:AE$208,MATCH(Calculations_Table1!$A39,PRIMAPhistCR_0_GHG!$D$2:$D$208,0))</f>
        <v>357340.5</v>
      </c>
      <c r="R39">
        <f>INDEX(PRIMAPhistCR_0_GHG!AF$2:AF$208,MATCH(Calculations_Table1!$A39,PRIMAPhistCR_0_GHG!$D$2:$D$208,0))</f>
        <v>356159.79</v>
      </c>
      <c r="S39">
        <f>INDEX(PRIMAPhistCR_0_GHG!AG$2:AG$208,MATCH(Calculations_Table1!$A39,PRIMAPhistCR_0_GHG!$D$2:$D$208,0))</f>
        <v>337123.85</v>
      </c>
      <c r="T39">
        <f>INDEX(PRIMAPhistCR_0_GHG!AH$2:AH$208,MATCH(Calculations_Table1!$A39,PRIMAPhistCR_0_GHG!$D$2:$D$208,0))</f>
        <v>324311.83</v>
      </c>
      <c r="U39">
        <f>INDEX(PRIMAPhistCR_0_GHG!AI$2:AI$208,MATCH(Calculations_Table1!$A39,PRIMAPhistCR_0_GHG!$D$2:$D$208,0))</f>
        <v>300567.14</v>
      </c>
      <c r="V39">
        <f>INDEX(PRIMAPhistCR_0_GHG!AJ$2:AJ$208,MATCH(Calculations_Table1!$A39,PRIMAPhistCR_0_GHG!$D$2:$D$208,0))</f>
        <v>276624.11</v>
      </c>
      <c r="W39">
        <f>INDEX(PRIMAPhistCR_0_GHG!AK$2:AK$208,MATCH(Calculations_Table1!$A39,PRIMAPhistCR_0_GHG!$D$2:$D$208,0))</f>
        <v>260420.44</v>
      </c>
      <c r="X39">
        <f>INDEX(PRIMAPhistCR_0_GHG!AL$2:AL$208,MATCH(Calculations_Table1!$A39,PRIMAPhistCR_0_GHG!$D$2:$D$208,0))</f>
        <v>235648.73</v>
      </c>
      <c r="Y39">
        <f>INDEX(PRIMAPhistCR_0_GHG!AM$2:AM$208,MATCH(Calculations_Table1!$A39,PRIMAPhistCR_0_GHG!$D$2:$D$208,0))</f>
        <v>247804.49</v>
      </c>
      <c r="AA39">
        <f>INDEX(UNPop_WPP2022_UN_2020_1July!$M$18:$M$303,MATCH(Calculations_Table1!A39,UNPop_WPP2022_UN_2020_1July!$F$18:$F$303,0))</f>
        <v>28490.453000000001</v>
      </c>
      <c r="AC39">
        <f t="shared" si="5"/>
        <v>1660.9875799999998</v>
      </c>
      <c r="AD39">
        <f t="shared" si="6"/>
        <v>1245.5499963636364</v>
      </c>
      <c r="AE39">
        <f t="shared" si="13"/>
        <v>415.43758363636334</v>
      </c>
      <c r="AF39">
        <f>INDEX(PRIMAPhistCR_0_CO2!AE$2:AE$208,MATCH(Calculations_Table1!$A39,PRIMAPhistCR_0_CO2!$D$2:$D$208,0))</f>
        <v>263481.73</v>
      </c>
      <c r="AG39">
        <f>INDEX(PRIMAPhistCR_0_CO2!AF$2:AF$208,MATCH(Calculations_Table1!$A39,PRIMAPhistCR_0_CO2!$D$2:$D$208,0))</f>
        <v>262767.45</v>
      </c>
      <c r="AH39">
        <f>INDEX(PRIMAPhistCR_0_CO2!AG$2:AG$208,MATCH(Calculations_Table1!$A39,PRIMAPhistCR_0_CO2!$D$2:$D$208,0))</f>
        <v>245778.8</v>
      </c>
      <c r="AI39">
        <f>INDEX(PRIMAPhistCR_0_CO2!AH$2:AH$208,MATCH(Calculations_Table1!$A39,PRIMAPhistCR_0_CO2!$D$2:$D$208,0))</f>
        <v>234913.58</v>
      </c>
      <c r="AJ39">
        <f>INDEX(PRIMAPhistCR_0_CO2!AI$2:AI$208,MATCH(Calculations_Table1!$A39,PRIMAPhistCR_0_CO2!$D$2:$D$208,0))</f>
        <v>214472.99</v>
      </c>
      <c r="AK39">
        <f>INDEX(PRIMAPhistCR_0_CO2!AJ$2:AJ$208,MATCH(Calculations_Table1!$A39,PRIMAPhistCR_0_CO2!$D$2:$D$208,0))</f>
        <v>195544.95</v>
      </c>
      <c r="AL39">
        <f>INDEX(PRIMAPhistCR_0_CO2!AK$2:AK$208,MATCH(Calculations_Table1!$A39,PRIMAPhistCR_0_CO2!$D$2:$D$208,0))</f>
        <v>181538.45</v>
      </c>
      <c r="AM39">
        <f>INDEX(PRIMAPhistCR_0_CO2!AL$2:AL$208,MATCH(Calculations_Table1!$A39,PRIMAPhistCR_0_CO2!$D$2:$D$208,0))</f>
        <v>156665.21</v>
      </c>
      <c r="AN39">
        <f>INDEX(PRIMAPhistCR_0_CO2!AM$2:AM$208,MATCH(Calculations_Table1!$A39,PRIMAPhistCR_0_CO2!$D$2:$D$208,0))</f>
        <v>169306.15</v>
      </c>
    </row>
    <row r="40" spans="1:40" x14ac:dyDescent="0.2">
      <c r="A40" t="s">
        <v>192</v>
      </c>
      <c r="B40" t="s">
        <v>258</v>
      </c>
      <c r="C40" t="str">
        <f t="shared" si="7"/>
        <v>Thailand</v>
      </c>
      <c r="D40">
        <f t="shared" si="8"/>
        <v>2256.4807000000001</v>
      </c>
      <c r="E40">
        <f t="shared" si="9"/>
        <v>1298.9533818181819</v>
      </c>
      <c r="F40">
        <f t="shared" si="10"/>
        <v>957.52731818181815</v>
      </c>
      <c r="G40" s="1">
        <f t="shared" si="0"/>
        <v>1.0154163149999999E-3</v>
      </c>
      <c r="H40" s="1">
        <f t="shared" si="1"/>
        <v>4.3088729318181815E-4</v>
      </c>
      <c r="I40" s="1">
        <f t="shared" si="2"/>
        <v>2.7388174090909099E-4</v>
      </c>
      <c r="J40" s="1">
        <f t="shared" si="3"/>
        <v>1.4206462146332771E-11</v>
      </c>
      <c r="K40" s="1">
        <f t="shared" si="4"/>
        <v>6.0284475731742505E-12</v>
      </c>
      <c r="L40">
        <f t="shared" si="11"/>
        <v>31</v>
      </c>
      <c r="M40">
        <f t="shared" si="12"/>
        <v>116</v>
      </c>
      <c r="Q40">
        <f>INDEX(PRIMAPhistCR_0_GHG!AE$2:AE$208,MATCH(Calculations_Table1!$A40,PRIMAPhistCR_0_GHG!$D$2:$D$208,0))</f>
        <v>274778.59999999998</v>
      </c>
      <c r="R40">
        <f>INDEX(PRIMAPhistCR_0_GHG!AF$2:AF$208,MATCH(Calculations_Table1!$A40,PRIMAPhistCR_0_GHG!$D$2:$D$208,0))</f>
        <v>256076.39</v>
      </c>
      <c r="S40">
        <f>INDEX(PRIMAPhistCR_0_GHG!AG$2:AG$208,MATCH(Calculations_Table1!$A40,PRIMAPhistCR_0_GHG!$D$2:$D$208,0))</f>
        <v>268205.96000000002</v>
      </c>
      <c r="T40">
        <f>INDEX(PRIMAPhistCR_0_GHG!AH$2:AH$208,MATCH(Calculations_Table1!$A40,PRIMAPhistCR_0_GHG!$D$2:$D$208,0))</f>
        <v>283542.42</v>
      </c>
      <c r="U40">
        <f>INDEX(PRIMAPhistCR_0_GHG!AI$2:AI$208,MATCH(Calculations_Table1!$A40,PRIMAPhistCR_0_GHG!$D$2:$D$208,0))</f>
        <v>292879.09000000003</v>
      </c>
      <c r="V40">
        <f>INDEX(PRIMAPhistCR_0_GHG!AJ$2:AJ$208,MATCH(Calculations_Table1!$A40,PRIMAPhistCR_0_GHG!$D$2:$D$208,0))</f>
        <v>297008.90000000002</v>
      </c>
      <c r="W40">
        <f>INDEX(PRIMAPhistCR_0_GHG!AK$2:AK$208,MATCH(Calculations_Table1!$A40,PRIMAPhistCR_0_GHG!$D$2:$D$208,0))</f>
        <v>290969.64</v>
      </c>
      <c r="X40">
        <f>INDEX(PRIMAPhistCR_0_GHG!AL$2:AL$208,MATCH(Calculations_Table1!$A40,PRIMAPhistCR_0_GHG!$D$2:$D$208,0))</f>
        <v>285309.96000000002</v>
      </c>
      <c r="Y40">
        <f>INDEX(PRIMAPhistCR_0_GHG!AM$2:AM$208,MATCH(Calculations_Table1!$A40,PRIMAPhistCR_0_GHG!$D$2:$D$208,0))</f>
        <v>282488.34000000003</v>
      </c>
      <c r="AA40">
        <f>INDEX(UNPop_WPP2022_UN_2020_1July!$M$18:$M$303,MATCH(Calculations_Table1!A40,UNPop_WPP2022_UN_2020_1July!$F$18:$F$303,0))</f>
        <v>71475.664000000004</v>
      </c>
      <c r="AC40">
        <f t="shared" si="5"/>
        <v>1431.0702400000002</v>
      </c>
      <c r="AD40">
        <f t="shared" si="6"/>
        <v>822.44414909090915</v>
      </c>
      <c r="AE40">
        <f t="shared" si="13"/>
        <v>608.62609090909109</v>
      </c>
      <c r="AF40">
        <f>INDEX(PRIMAPhistCR_0_CO2!AE$2:AE$208,MATCH(Calculations_Table1!$A40,PRIMAPhistCR_0_CO2!$D$2:$D$208,0))</f>
        <v>173978.57</v>
      </c>
      <c r="AG40">
        <f>INDEX(PRIMAPhistCR_0_CO2!AF$2:AF$208,MATCH(Calculations_Table1!$A40,PRIMAPhistCR_0_CO2!$D$2:$D$208,0))</f>
        <v>155954.53</v>
      </c>
      <c r="AH40">
        <f>INDEX(PRIMAPhistCR_0_CO2!AG$2:AG$208,MATCH(Calculations_Table1!$A40,PRIMAPhistCR_0_CO2!$D$2:$D$208,0))</f>
        <v>171777.01</v>
      </c>
      <c r="AI40">
        <f>INDEX(PRIMAPhistCR_0_CO2!AH$2:AH$208,MATCH(Calculations_Table1!$A40,PRIMAPhistCR_0_CO2!$D$2:$D$208,0))</f>
        <v>185197.79</v>
      </c>
      <c r="AJ40">
        <f>INDEX(PRIMAPhistCR_0_CO2!AI$2:AI$208,MATCH(Calculations_Table1!$A40,PRIMAPhistCR_0_CO2!$D$2:$D$208,0))</f>
        <v>188398.4</v>
      </c>
      <c r="AK40">
        <f>INDEX(PRIMAPhistCR_0_CO2!AJ$2:AJ$208,MATCH(Calculations_Table1!$A40,PRIMAPhistCR_0_CO2!$D$2:$D$208,0))</f>
        <v>191544.45</v>
      </c>
      <c r="AL40">
        <f>INDEX(PRIMAPhistCR_0_CO2!AK$2:AK$208,MATCH(Calculations_Table1!$A40,PRIMAPhistCR_0_CO2!$D$2:$D$208,0))</f>
        <v>187109.11</v>
      </c>
      <c r="AM40">
        <f>INDEX(PRIMAPhistCR_0_CO2!AL$2:AL$208,MATCH(Calculations_Table1!$A40,PRIMAPhistCR_0_CO2!$D$2:$D$208,0))</f>
        <v>177041.09</v>
      </c>
      <c r="AN40">
        <f>INDEX(PRIMAPhistCR_0_CO2!AM$2:AM$208,MATCH(Calculations_Table1!$A40,PRIMAPhistCR_0_CO2!$D$2:$D$208,0))</f>
        <v>174047.86</v>
      </c>
    </row>
    <row r="41" spans="1:40" x14ac:dyDescent="0.2">
      <c r="A41" t="s">
        <v>202</v>
      </c>
      <c r="B41" t="s">
        <v>259</v>
      </c>
      <c r="C41" t="str">
        <f t="shared" si="7"/>
        <v>Taiwan, Province of China</v>
      </c>
      <c r="D41">
        <f t="shared" si="8"/>
        <v>2208.5475200000001</v>
      </c>
      <c r="E41">
        <f t="shared" si="9"/>
        <v>1293.6415345454548</v>
      </c>
      <c r="F41">
        <f t="shared" si="10"/>
        <v>914.90598545454532</v>
      </c>
      <c r="G41" s="1">
        <f t="shared" si="0"/>
        <v>9.9384638400000004E-4</v>
      </c>
      <c r="H41" s="1">
        <f t="shared" si="1"/>
        <v>4.1170769345454539E-4</v>
      </c>
      <c r="I41" s="1">
        <f t="shared" si="2"/>
        <v>3.9145162745454537E-4</v>
      </c>
      <c r="J41" s="1">
        <f t="shared" si="3"/>
        <v>4.1720625734841482E-11</v>
      </c>
      <c r="K41" s="1">
        <f t="shared" si="4"/>
        <v>1.7283055879963776E-11</v>
      </c>
      <c r="L41">
        <f t="shared" si="11"/>
        <v>32</v>
      </c>
      <c r="M41">
        <f t="shared" si="12"/>
        <v>27</v>
      </c>
      <c r="Q41">
        <f>INDEX(PRIMAPhistCR_0_GHG!AE$2:AE$208,MATCH(Calculations_Table1!$A41,PRIMAPhistCR_0_GHG!$D$2:$D$208,0))</f>
        <v>273654.94</v>
      </c>
      <c r="R41">
        <f>INDEX(PRIMAPhistCR_0_GHG!AF$2:AF$208,MATCH(Calculations_Table1!$A41,PRIMAPhistCR_0_GHG!$D$2:$D$208,0))</f>
        <v>276457.8</v>
      </c>
      <c r="S41">
        <f>INDEX(PRIMAPhistCR_0_GHG!AG$2:AG$208,MATCH(Calculations_Table1!$A41,PRIMAPhistCR_0_GHG!$D$2:$D$208,0))</f>
        <v>273567</v>
      </c>
      <c r="T41">
        <f>INDEX(PRIMAPhistCR_0_GHG!AH$2:AH$208,MATCH(Calculations_Table1!$A41,PRIMAPhistCR_0_GHG!$D$2:$D$208,0))</f>
        <v>277639.55</v>
      </c>
      <c r="U41">
        <f>INDEX(PRIMAPhistCR_0_GHG!AI$2:AI$208,MATCH(Calculations_Table1!$A41,PRIMAPhistCR_0_GHG!$D$2:$D$208,0))</f>
        <v>283272.36</v>
      </c>
      <c r="V41">
        <f>INDEX(PRIMAPhistCR_0_GHG!AJ$2:AJ$208,MATCH(Calculations_Table1!$A41,PRIMAPhistCR_0_GHG!$D$2:$D$208,0))</f>
        <v>280879.07</v>
      </c>
      <c r="W41">
        <f>INDEX(PRIMAPhistCR_0_GHG!AK$2:AK$208,MATCH(Calculations_Table1!$A41,PRIMAPhistCR_0_GHG!$D$2:$D$208,0))</f>
        <v>268975.78000000003</v>
      </c>
      <c r="X41">
        <f>INDEX(PRIMAPhistCR_0_GHG!AL$2:AL$208,MATCH(Calculations_Table1!$A41,PRIMAPhistCR_0_GHG!$D$2:$D$208,0))</f>
        <v>266555.87</v>
      </c>
      <c r="Y41">
        <f>INDEX(PRIMAPhistCR_0_GHG!AM$2:AM$208,MATCH(Calculations_Table1!$A41,PRIMAPhistCR_0_GHG!$D$2:$D$208,0))</f>
        <v>281200.09000000003</v>
      </c>
      <c r="AA41">
        <f>INDEX(UNPop_WPP2022_UN_2020_1July!$M$18:$M$303,MATCH(Calculations_Table1!A41,UNPop_WPP2022_UN_2020_1July!$F$18:$F$303,0))</f>
        <v>23821.464</v>
      </c>
      <c r="AC41">
        <f t="shared" si="5"/>
        <v>2081.7479199999998</v>
      </c>
      <c r="AD41">
        <f t="shared" si="6"/>
        <v>1211.8554145454546</v>
      </c>
      <c r="AE41">
        <f t="shared" si="13"/>
        <v>869.89250545454524</v>
      </c>
      <c r="AF41">
        <f>INDEX(PRIMAPhistCR_0_CO2!AE$2:AE$208,MATCH(Calculations_Table1!$A41,PRIMAPhistCR_0_CO2!$D$2:$D$208,0))</f>
        <v>256354.03</v>
      </c>
      <c r="AG41">
        <f>INDEX(PRIMAPhistCR_0_CO2!AF$2:AF$208,MATCH(Calculations_Table1!$A41,PRIMAPhistCR_0_CO2!$D$2:$D$208,0))</f>
        <v>259551.32</v>
      </c>
      <c r="AH41">
        <f>INDEX(PRIMAPhistCR_0_CO2!AG$2:AG$208,MATCH(Calculations_Table1!$A41,PRIMAPhistCR_0_CO2!$D$2:$D$208,0))</f>
        <v>257386.95</v>
      </c>
      <c r="AI41">
        <f>INDEX(PRIMAPhistCR_0_CO2!AH$2:AH$208,MATCH(Calculations_Table1!$A41,PRIMAPhistCR_0_CO2!$D$2:$D$208,0))</f>
        <v>261514.55</v>
      </c>
      <c r="AJ41">
        <f>INDEX(PRIMAPhistCR_0_CO2!AI$2:AI$208,MATCH(Calculations_Table1!$A41,PRIMAPhistCR_0_CO2!$D$2:$D$208,0))</f>
        <v>267140.59999999998</v>
      </c>
      <c r="AK41">
        <f>INDEX(PRIMAPhistCR_0_CO2!AJ$2:AJ$208,MATCH(Calculations_Table1!$A41,PRIMAPhistCR_0_CO2!$D$2:$D$208,0))</f>
        <v>264665.89</v>
      </c>
      <c r="AL41">
        <f>INDEX(PRIMAPhistCR_0_CO2!AK$2:AK$208,MATCH(Calculations_Table1!$A41,PRIMAPhistCR_0_CO2!$D$2:$D$208,0))</f>
        <v>253650.77</v>
      </c>
      <c r="AM41">
        <f>INDEX(PRIMAPhistCR_0_CO2!AL$2:AL$208,MATCH(Calculations_Table1!$A41,PRIMAPhistCR_0_CO2!$D$2:$D$208,0))</f>
        <v>251356.97</v>
      </c>
      <c r="AN41">
        <f>INDEX(PRIMAPhistCR_0_CO2!AM$2:AM$208,MATCH(Calculations_Table1!$A41,PRIMAPhistCR_0_CO2!$D$2:$D$208,0))</f>
        <v>266480.87</v>
      </c>
    </row>
    <row r="42" spans="1:40" x14ac:dyDescent="0.2">
      <c r="A42" t="s">
        <v>67</v>
      </c>
      <c r="B42" t="s">
        <v>260</v>
      </c>
      <c r="C42" t="str">
        <f t="shared" si="7"/>
        <v>Algeria</v>
      </c>
      <c r="D42">
        <f t="shared" si="8"/>
        <v>2183.1434300000001</v>
      </c>
      <c r="E42">
        <f t="shared" si="9"/>
        <v>1126.0130581818185</v>
      </c>
      <c r="F42">
        <f t="shared" si="10"/>
        <v>1057.1303718181816</v>
      </c>
      <c r="G42" s="1">
        <f t="shared" si="0"/>
        <v>9.8241454350000003E-4</v>
      </c>
      <c r="H42" s="1">
        <f t="shared" si="1"/>
        <v>4.757086673181817E-4</v>
      </c>
      <c r="I42" s="1">
        <f t="shared" si="2"/>
        <v>3.1499810877272719E-4</v>
      </c>
      <c r="J42" s="1">
        <f t="shared" si="3"/>
        <v>2.2609364241638057E-11</v>
      </c>
      <c r="K42" s="1">
        <f t="shared" si="4"/>
        <v>1.0947996040432183E-11</v>
      </c>
      <c r="L42">
        <f t="shared" si="11"/>
        <v>33</v>
      </c>
      <c r="M42">
        <f t="shared" si="12"/>
        <v>71</v>
      </c>
      <c r="Q42">
        <f>INDEX(PRIMAPhistCR_0_GHG!AE$2:AE$208,MATCH(Calculations_Table1!$A42,PRIMAPhistCR_0_GHG!$D$2:$D$208,0))</f>
        <v>238195.07</v>
      </c>
      <c r="R42">
        <f>INDEX(PRIMAPhistCR_0_GHG!AF$2:AF$208,MATCH(Calculations_Table1!$A42,PRIMAPhistCR_0_GHG!$D$2:$D$208,0))</f>
        <v>253933.6</v>
      </c>
      <c r="S42">
        <f>INDEX(PRIMAPhistCR_0_GHG!AG$2:AG$208,MATCH(Calculations_Table1!$A42,PRIMAPhistCR_0_GHG!$D$2:$D$208,0))</f>
        <v>264583.96000000002</v>
      </c>
      <c r="T42">
        <f>INDEX(PRIMAPhistCR_0_GHG!AH$2:AH$208,MATCH(Calculations_Table1!$A42,PRIMAPhistCR_0_GHG!$D$2:$D$208,0))</f>
        <v>267609.96999999997</v>
      </c>
      <c r="U42">
        <f>INDEX(PRIMAPhistCR_0_GHG!AI$2:AI$208,MATCH(Calculations_Table1!$A42,PRIMAPhistCR_0_GHG!$D$2:$D$208,0))</f>
        <v>272177.2</v>
      </c>
      <c r="V42">
        <f>INDEX(PRIMAPhistCR_0_GHG!AJ$2:AJ$208,MATCH(Calculations_Table1!$A42,PRIMAPhistCR_0_GHG!$D$2:$D$208,0))</f>
        <v>282748.28999999998</v>
      </c>
      <c r="W42">
        <f>INDEX(PRIMAPhistCR_0_GHG!AK$2:AK$208,MATCH(Calculations_Table1!$A42,PRIMAPhistCR_0_GHG!$D$2:$D$208,0))</f>
        <v>287297.59000000003</v>
      </c>
      <c r="X42">
        <f>INDEX(PRIMAPhistCR_0_GHG!AL$2:AL$208,MATCH(Calculations_Table1!$A42,PRIMAPhistCR_0_GHG!$D$2:$D$208,0))</f>
        <v>275753.88</v>
      </c>
      <c r="Y42">
        <f>INDEX(PRIMAPhistCR_0_GHG!AM$2:AM$208,MATCH(Calculations_Table1!$A42,PRIMAPhistCR_0_GHG!$D$2:$D$208,0))</f>
        <v>279038.94</v>
      </c>
      <c r="AA42">
        <f>INDEX(UNPop_WPP2022_UN_2020_1July!$M$18:$M$303,MATCH(Calculations_Table1!A42,UNPop_WPP2022_UN_2020_1July!$F$18:$F$303,0))</f>
        <v>43451.665999999997</v>
      </c>
      <c r="AC42">
        <f t="shared" si="5"/>
        <v>1391.47147</v>
      </c>
      <c r="AD42">
        <f t="shared" si="6"/>
        <v>691.47567272727281</v>
      </c>
      <c r="AE42">
        <f t="shared" si="13"/>
        <v>699.99579727272715</v>
      </c>
      <c r="AF42">
        <f>INDEX(PRIMAPhistCR_0_CO2!AE$2:AE$208,MATCH(Calculations_Table1!$A42,PRIMAPhistCR_0_CO2!$D$2:$D$208,0))</f>
        <v>146273.70000000001</v>
      </c>
      <c r="AG42">
        <f>INDEX(PRIMAPhistCR_0_CO2!AF$2:AF$208,MATCH(Calculations_Table1!$A42,PRIMAPhistCR_0_CO2!$D$2:$D$208,0))</f>
        <v>158334.34</v>
      </c>
      <c r="AH42">
        <f>INDEX(PRIMAPhistCR_0_CO2!AG$2:AG$208,MATCH(Calculations_Table1!$A42,PRIMAPhistCR_0_CO2!$D$2:$D$208,0))</f>
        <v>168149.76000000001</v>
      </c>
      <c r="AI42">
        <f>INDEX(PRIMAPhistCR_0_CO2!AH$2:AH$208,MATCH(Calculations_Table1!$A42,PRIMAPhistCR_0_CO2!$D$2:$D$208,0))</f>
        <v>166337.28</v>
      </c>
      <c r="AJ42">
        <f>INDEX(PRIMAPhistCR_0_CO2!AI$2:AI$208,MATCH(Calculations_Table1!$A42,PRIMAPhistCR_0_CO2!$D$2:$D$208,0))</f>
        <v>170841.37</v>
      </c>
      <c r="AK42">
        <f>INDEX(PRIMAPhistCR_0_CO2!AJ$2:AJ$208,MATCH(Calculations_Table1!$A42,PRIMAPhistCR_0_CO2!$D$2:$D$208,0))</f>
        <v>180736.67</v>
      </c>
      <c r="AL42">
        <f>INDEX(PRIMAPhistCR_0_CO2!AK$2:AK$208,MATCH(Calculations_Table1!$A42,PRIMAPhistCR_0_CO2!$D$2:$D$208,0))</f>
        <v>187120.57</v>
      </c>
      <c r="AM42">
        <f>INDEX(PRIMAPhistCR_0_CO2!AL$2:AL$208,MATCH(Calculations_Table1!$A42,PRIMAPhistCR_0_CO2!$D$2:$D$208,0))</f>
        <v>174914.2</v>
      </c>
      <c r="AN42">
        <f>INDEX(PRIMAPhistCR_0_CO2!AM$2:AM$208,MATCH(Calculations_Table1!$A42,PRIMAPhistCR_0_CO2!$D$2:$D$208,0))</f>
        <v>185037.28</v>
      </c>
    </row>
    <row r="43" spans="1:40" x14ac:dyDescent="0.2">
      <c r="A43" t="s">
        <v>71</v>
      </c>
      <c r="B43" t="s">
        <v>261</v>
      </c>
      <c r="C43" t="str">
        <f t="shared" si="7"/>
        <v>Spain</v>
      </c>
      <c r="D43">
        <f t="shared" si="8"/>
        <v>2164.1442299999999</v>
      </c>
      <c r="E43">
        <f t="shared" si="9"/>
        <v>1339.7080981818178</v>
      </c>
      <c r="F43">
        <f t="shared" si="10"/>
        <v>824.43613181818205</v>
      </c>
      <c r="G43" s="1">
        <f t="shared" si="0"/>
        <v>9.7386490349999993E-4</v>
      </c>
      <c r="H43" s="1">
        <f t="shared" si="1"/>
        <v>3.709962593181819E-4</v>
      </c>
      <c r="I43" s="1">
        <f t="shared" si="2"/>
        <v>2.9805886390909088E-4</v>
      </c>
      <c r="J43" s="1">
        <f t="shared" si="3"/>
        <v>2.0561373022654195E-11</v>
      </c>
      <c r="K43" s="1">
        <f t="shared" si="4"/>
        <v>7.8329062382629399E-12</v>
      </c>
      <c r="L43">
        <f t="shared" si="11"/>
        <v>34</v>
      </c>
      <c r="M43">
        <f t="shared" si="12"/>
        <v>85</v>
      </c>
      <c r="Q43">
        <f>INDEX(PRIMAPhistCR_0_GHG!AE$2:AE$208,MATCH(Calculations_Table1!$A43,PRIMAPhistCR_0_GHG!$D$2:$D$208,0))</f>
        <v>283399.78999999998</v>
      </c>
      <c r="R43">
        <f>INDEX(PRIMAPhistCR_0_GHG!AF$2:AF$208,MATCH(Calculations_Table1!$A43,PRIMAPhistCR_0_GHG!$D$2:$D$208,0))</f>
        <v>283121.09999999998</v>
      </c>
      <c r="S43">
        <f>INDEX(PRIMAPhistCR_0_GHG!AG$2:AG$208,MATCH(Calculations_Table1!$A43,PRIMAPhistCR_0_GHG!$D$2:$D$208,0))</f>
        <v>291064.76</v>
      </c>
      <c r="T43">
        <f>INDEX(PRIMAPhistCR_0_GHG!AH$2:AH$208,MATCH(Calculations_Table1!$A43,PRIMAPhistCR_0_GHG!$D$2:$D$208,0))</f>
        <v>278817.46999999997</v>
      </c>
      <c r="U43">
        <f>INDEX(PRIMAPhistCR_0_GHG!AI$2:AI$208,MATCH(Calculations_Table1!$A43,PRIMAPhistCR_0_GHG!$D$2:$D$208,0))</f>
        <v>290556.5</v>
      </c>
      <c r="V43">
        <f>INDEX(PRIMAPhistCR_0_GHG!AJ$2:AJ$208,MATCH(Calculations_Table1!$A43,PRIMAPhistCR_0_GHG!$D$2:$D$208,0))</f>
        <v>283139.21000000002</v>
      </c>
      <c r="W43">
        <f>INDEX(PRIMAPhistCR_0_GHG!AK$2:AK$208,MATCH(Calculations_Table1!$A43,PRIMAPhistCR_0_GHG!$D$2:$D$208,0))</f>
        <v>264827.44</v>
      </c>
      <c r="X43">
        <f>INDEX(PRIMAPhistCR_0_GHG!AL$2:AL$208,MATCH(Calculations_Table1!$A43,PRIMAPhistCR_0_GHG!$D$2:$D$208,0))</f>
        <v>228234.8</v>
      </c>
      <c r="Y43">
        <f>INDEX(PRIMAPhistCR_0_GHG!AM$2:AM$208,MATCH(Calculations_Table1!$A43,PRIMAPhistCR_0_GHG!$D$2:$D$208,0))</f>
        <v>244382.95</v>
      </c>
      <c r="AA43">
        <f>INDEX(UNPop_WPP2022_UN_2020_1July!$M$18:$M$303,MATCH(Calculations_Table1!A43,UNPop_WPP2022_UN_2020_1July!$F$18:$F$303,0))</f>
        <v>47363.807000000001</v>
      </c>
      <c r="AC43">
        <f t="shared" si="5"/>
        <v>1661.00074</v>
      </c>
      <c r="AD43">
        <f t="shared" si="6"/>
        <v>998.64770909090907</v>
      </c>
      <c r="AE43">
        <f t="shared" si="13"/>
        <v>662.35303090909088</v>
      </c>
      <c r="AF43">
        <f>INDEX(PRIMAPhistCR_0_CO2!AE$2:AE$208,MATCH(Calculations_Table1!$A43,PRIMAPhistCR_0_CO2!$D$2:$D$208,0))</f>
        <v>211252.4</v>
      </c>
      <c r="AG43">
        <f>INDEX(PRIMAPhistCR_0_CO2!AF$2:AF$208,MATCH(Calculations_Table1!$A43,PRIMAPhistCR_0_CO2!$D$2:$D$208,0))</f>
        <v>211668.62</v>
      </c>
      <c r="AH43">
        <f>INDEX(PRIMAPhistCR_0_CO2!AG$2:AG$208,MATCH(Calculations_Table1!$A43,PRIMAPhistCR_0_CO2!$D$2:$D$208,0))</f>
        <v>225646.81</v>
      </c>
      <c r="AI43">
        <f>INDEX(PRIMAPhistCR_0_CO2!AH$2:AH$208,MATCH(Calculations_Table1!$A43,PRIMAPhistCR_0_CO2!$D$2:$D$208,0))</f>
        <v>214422.77</v>
      </c>
      <c r="AJ43">
        <f>INDEX(PRIMAPhistCR_0_CO2!AI$2:AI$208,MATCH(Calculations_Table1!$A43,PRIMAPhistCR_0_CO2!$D$2:$D$208,0))</f>
        <v>227543.67</v>
      </c>
      <c r="AK43">
        <f>INDEX(PRIMAPhistCR_0_CO2!AJ$2:AJ$208,MATCH(Calculations_Table1!$A43,PRIMAPhistCR_0_CO2!$D$2:$D$208,0))</f>
        <v>222166.28</v>
      </c>
      <c r="AL43">
        <f>INDEX(PRIMAPhistCR_0_CO2!AK$2:AK$208,MATCH(Calculations_Table1!$A43,PRIMAPhistCR_0_CO2!$D$2:$D$208,0))</f>
        <v>205049.55</v>
      </c>
      <c r="AM43">
        <f>INDEX(PRIMAPhistCR_0_CO2!AL$2:AL$208,MATCH(Calculations_Table1!$A43,PRIMAPhistCR_0_CO2!$D$2:$D$208,0))</f>
        <v>169215.55</v>
      </c>
      <c r="AN43">
        <f>INDEX(PRIMAPhistCR_0_CO2!AM$2:AM$208,MATCH(Calculations_Table1!$A43,PRIMAPhistCR_0_CO2!$D$2:$D$208,0))</f>
        <v>185287.49</v>
      </c>
    </row>
    <row r="44" spans="1:40" x14ac:dyDescent="0.2">
      <c r="A44" t="s">
        <v>55</v>
      </c>
      <c r="B44" t="s">
        <v>262</v>
      </c>
      <c r="C44" t="str">
        <f t="shared" si="7"/>
        <v>Colombia</v>
      </c>
      <c r="D44">
        <f t="shared" si="8"/>
        <v>2102.1037999999999</v>
      </c>
      <c r="E44">
        <f t="shared" si="9"/>
        <v>1089.0321236363636</v>
      </c>
      <c r="F44">
        <f t="shared" si="10"/>
        <v>1013.0716763636362</v>
      </c>
      <c r="G44" s="1">
        <f t="shared" si="0"/>
        <v>9.459467099999999E-4</v>
      </c>
      <c r="H44" s="1">
        <f t="shared" si="1"/>
        <v>4.5588225436363628E-4</v>
      </c>
      <c r="I44" s="1">
        <f t="shared" si="2"/>
        <v>3.0124223140909085E-4</v>
      </c>
      <c r="J44" s="1">
        <f t="shared" si="3"/>
        <v>1.8573226281645426E-11</v>
      </c>
      <c r="K44" s="1">
        <f t="shared" si="4"/>
        <v>8.9510372820921971E-12</v>
      </c>
      <c r="L44">
        <f t="shared" si="11"/>
        <v>35</v>
      </c>
      <c r="M44">
        <f t="shared" si="12"/>
        <v>95</v>
      </c>
      <c r="Q44">
        <f>INDEX(PRIMAPhistCR_0_GHG!AE$2:AE$208,MATCH(Calculations_Table1!$A44,PRIMAPhistCR_0_GHG!$D$2:$D$208,0))</f>
        <v>230372.18</v>
      </c>
      <c r="R44">
        <f>INDEX(PRIMAPhistCR_0_GHG!AF$2:AF$208,MATCH(Calculations_Table1!$A44,PRIMAPhistCR_0_GHG!$D$2:$D$208,0))</f>
        <v>236881.02</v>
      </c>
      <c r="S44">
        <f>INDEX(PRIMAPhistCR_0_GHG!AG$2:AG$208,MATCH(Calculations_Table1!$A44,PRIMAPhistCR_0_GHG!$D$2:$D$208,0))</f>
        <v>233771.91</v>
      </c>
      <c r="T44">
        <f>INDEX(PRIMAPhistCR_0_GHG!AH$2:AH$208,MATCH(Calculations_Table1!$A44,PRIMAPhistCR_0_GHG!$D$2:$D$208,0))</f>
        <v>255985.92000000001</v>
      </c>
      <c r="U44">
        <f>INDEX(PRIMAPhistCR_0_GHG!AI$2:AI$208,MATCH(Calculations_Table1!$A44,PRIMAPhistCR_0_GHG!$D$2:$D$208,0))</f>
        <v>278785.73</v>
      </c>
      <c r="V44">
        <f>INDEX(PRIMAPhistCR_0_GHG!AJ$2:AJ$208,MATCH(Calculations_Table1!$A44,PRIMAPhistCR_0_GHG!$D$2:$D$208,0))</f>
        <v>279921.74</v>
      </c>
      <c r="W44">
        <f>INDEX(PRIMAPhistCR_0_GHG!AK$2:AK$208,MATCH(Calculations_Table1!$A44,PRIMAPhistCR_0_GHG!$D$2:$D$208,0))</f>
        <v>274489.02</v>
      </c>
      <c r="X44">
        <f>INDEX(PRIMAPhistCR_0_GHG!AL$2:AL$208,MATCH(Calculations_Table1!$A44,PRIMAPhistCR_0_GHG!$D$2:$D$208,0))</f>
        <v>266190.13</v>
      </c>
      <c r="Y44">
        <f>INDEX(PRIMAPhistCR_0_GHG!AM$2:AM$208,MATCH(Calculations_Table1!$A44,PRIMAPhistCR_0_GHG!$D$2:$D$208,0))</f>
        <v>276078.33</v>
      </c>
      <c r="AA44">
        <f>INDEX(UNPop_WPP2022_UN_2020_1July!$M$18:$M$303,MATCH(Calculations_Table1!A44,UNPop_WPP2022_UN_2020_1July!$F$18:$F$303,0))</f>
        <v>50930.661999999997</v>
      </c>
      <c r="AC44">
        <f t="shared" si="5"/>
        <v>1393.26009</v>
      </c>
      <c r="AD44">
        <f t="shared" si="6"/>
        <v>723.8329090909092</v>
      </c>
      <c r="AE44">
        <f t="shared" si="13"/>
        <v>669.42718090909079</v>
      </c>
      <c r="AF44">
        <f>INDEX(PRIMAPhistCR_0_CO2!AE$2:AE$208,MATCH(Calculations_Table1!$A44,PRIMAPhistCR_0_CO2!$D$2:$D$208,0))</f>
        <v>153118.5</v>
      </c>
      <c r="AG44">
        <f>INDEX(PRIMAPhistCR_0_CO2!AF$2:AF$208,MATCH(Calculations_Table1!$A44,PRIMAPhistCR_0_CO2!$D$2:$D$208,0))</f>
        <v>158942.20000000001</v>
      </c>
      <c r="AH44">
        <f>INDEX(PRIMAPhistCR_0_CO2!AG$2:AG$208,MATCH(Calculations_Table1!$A44,PRIMAPhistCR_0_CO2!$D$2:$D$208,0))</f>
        <v>153585.12</v>
      </c>
      <c r="AI44">
        <f>INDEX(PRIMAPhistCR_0_CO2!AH$2:AH$208,MATCH(Calculations_Table1!$A44,PRIMAPhistCR_0_CO2!$D$2:$D$208,0))</f>
        <v>172665.75</v>
      </c>
      <c r="AJ44">
        <f>INDEX(PRIMAPhistCR_0_CO2!AI$2:AI$208,MATCH(Calculations_Table1!$A44,PRIMAPhistCR_0_CO2!$D$2:$D$208,0))</f>
        <v>193066.77</v>
      </c>
      <c r="AK44">
        <f>INDEX(PRIMAPhistCR_0_CO2!AJ$2:AJ$208,MATCH(Calculations_Table1!$A44,PRIMAPhistCR_0_CO2!$D$2:$D$208,0))</f>
        <v>188820.66</v>
      </c>
      <c r="AL44">
        <f>INDEX(PRIMAPhistCR_0_CO2!AK$2:AK$208,MATCH(Calculations_Table1!$A44,PRIMAPhistCR_0_CO2!$D$2:$D$208,0))</f>
        <v>179742.24</v>
      </c>
      <c r="AM44">
        <f>INDEX(PRIMAPhistCR_0_CO2!AL$2:AL$208,MATCH(Calculations_Table1!$A44,PRIMAPhistCR_0_CO2!$D$2:$D$208,0))</f>
        <v>169882.79</v>
      </c>
      <c r="AN44">
        <f>INDEX(PRIMAPhistCR_0_CO2!AM$2:AM$208,MATCH(Calculations_Table1!$A44,PRIMAPhistCR_0_CO2!$D$2:$D$208,0))</f>
        <v>176554.56</v>
      </c>
    </row>
    <row r="45" spans="1:40" x14ac:dyDescent="0.2">
      <c r="A45" t="s">
        <v>20</v>
      </c>
      <c r="B45" t="s">
        <v>263</v>
      </c>
      <c r="C45" t="str">
        <f t="shared" si="7"/>
        <v>United Arab Emirates</v>
      </c>
      <c r="D45">
        <f t="shared" si="8"/>
        <v>1898.6469800000002</v>
      </c>
      <c r="E45">
        <f t="shared" si="9"/>
        <v>1172.1888218181819</v>
      </c>
      <c r="F45">
        <f t="shared" si="10"/>
        <v>726.45815818181836</v>
      </c>
      <c r="G45" s="1">
        <f t="shared" si="0"/>
        <v>8.54391141E-4</v>
      </c>
      <c r="H45" s="1">
        <f t="shared" si="1"/>
        <v>3.2690617118181825E-4</v>
      </c>
      <c r="I45" s="1">
        <f t="shared" si="2"/>
        <v>2.0786057468181828E-4</v>
      </c>
      <c r="J45" s="1">
        <f t="shared" si="3"/>
        <v>9.1995752581835233E-11</v>
      </c>
      <c r="K45" s="1">
        <f t="shared" si="4"/>
        <v>3.5199310711857703E-11</v>
      </c>
      <c r="L45">
        <f t="shared" si="11"/>
        <v>36</v>
      </c>
      <c r="M45">
        <f t="shared" si="12"/>
        <v>5</v>
      </c>
      <c r="Q45">
        <f>INDEX(PRIMAPhistCR_0_GHG!AE$2:AE$208,MATCH(Calculations_Table1!$A45,PRIMAPhistCR_0_GHG!$D$2:$D$208,0))</f>
        <v>247963.02</v>
      </c>
      <c r="R45">
        <f>INDEX(PRIMAPhistCR_0_GHG!AF$2:AF$208,MATCH(Calculations_Table1!$A45,PRIMAPhistCR_0_GHG!$D$2:$D$208,0))</f>
        <v>241999.18</v>
      </c>
      <c r="S45">
        <f>INDEX(PRIMAPhistCR_0_GHG!AG$2:AG$208,MATCH(Calculations_Table1!$A45,PRIMAPhistCR_0_GHG!$D$2:$D$208,0))</f>
        <v>265416.7</v>
      </c>
      <c r="T45">
        <f>INDEX(PRIMAPhistCR_0_GHG!AH$2:AH$208,MATCH(Calculations_Table1!$A45,PRIMAPhistCR_0_GHG!$D$2:$D$208,0))</f>
        <v>257185.86</v>
      </c>
      <c r="U45">
        <f>INDEX(PRIMAPhistCR_0_GHG!AI$2:AI$208,MATCH(Calculations_Table1!$A45,PRIMAPhistCR_0_GHG!$D$2:$D$208,0))</f>
        <v>224068.92</v>
      </c>
      <c r="V45">
        <f>INDEX(PRIMAPhistCR_0_GHG!AJ$2:AJ$208,MATCH(Calculations_Table1!$A45,PRIMAPhistCR_0_GHG!$D$2:$D$208,0))</f>
        <v>222265.91</v>
      </c>
      <c r="W45">
        <f>INDEX(PRIMAPhistCR_0_GHG!AK$2:AK$208,MATCH(Calculations_Table1!$A45,PRIMAPhistCR_0_GHG!$D$2:$D$208,0))</f>
        <v>229814.09</v>
      </c>
      <c r="X45">
        <f>INDEX(PRIMAPhistCR_0_GHG!AL$2:AL$208,MATCH(Calculations_Table1!$A45,PRIMAPhistCR_0_GHG!$D$2:$D$208,0))</f>
        <v>221932.23</v>
      </c>
      <c r="Y45">
        <f>INDEX(PRIMAPhistCR_0_GHG!AM$2:AM$208,MATCH(Calculations_Table1!$A45,PRIMAPhistCR_0_GHG!$D$2:$D$208,0))</f>
        <v>235964.09</v>
      </c>
      <c r="AA45">
        <f>INDEX(UNPop_WPP2022_UN_2020_1July!$M$18:$M$303,MATCH(Calculations_Table1!A45,UNPop_WPP2022_UN_2020_1July!$F$18:$F$303,0))</f>
        <v>9287.2890000000007</v>
      </c>
      <c r="AC45">
        <f t="shared" si="5"/>
        <v>1352.2419700000003</v>
      </c>
      <c r="AD45">
        <f t="shared" si="6"/>
        <v>890.32958181818185</v>
      </c>
      <c r="AE45">
        <f t="shared" si="13"/>
        <v>461.91238818181841</v>
      </c>
      <c r="AF45">
        <f>INDEX(PRIMAPhistCR_0_CO2!AE$2:AE$208,MATCH(Calculations_Table1!$A45,PRIMAPhistCR_0_CO2!$D$2:$D$208,0))</f>
        <v>188338.95</v>
      </c>
      <c r="AG45">
        <f>INDEX(PRIMAPhistCR_0_CO2!AF$2:AF$208,MATCH(Calculations_Table1!$A45,PRIMAPhistCR_0_CO2!$D$2:$D$208,0))</f>
        <v>182682.66</v>
      </c>
      <c r="AH45">
        <f>INDEX(PRIMAPhistCR_0_CO2!AG$2:AG$208,MATCH(Calculations_Table1!$A45,PRIMAPhistCR_0_CO2!$D$2:$D$208,0))</f>
        <v>201387.34</v>
      </c>
      <c r="AI45">
        <f>INDEX(PRIMAPhistCR_0_CO2!AH$2:AH$208,MATCH(Calculations_Table1!$A45,PRIMAPhistCR_0_CO2!$D$2:$D$208,0))</f>
        <v>190469.67</v>
      </c>
      <c r="AJ45">
        <f>INDEX(PRIMAPhistCR_0_CO2!AI$2:AI$208,MATCH(Calculations_Table1!$A45,PRIMAPhistCR_0_CO2!$D$2:$D$208,0))</f>
        <v>158345.89000000001</v>
      </c>
      <c r="AK45">
        <f>INDEX(PRIMAPhistCR_0_CO2!AJ$2:AJ$208,MATCH(Calculations_Table1!$A45,PRIMAPhistCR_0_CO2!$D$2:$D$208,0))</f>
        <v>155913.9</v>
      </c>
      <c r="AL45">
        <f>INDEX(PRIMAPhistCR_0_CO2!AK$2:AK$208,MATCH(Calculations_Table1!$A45,PRIMAPhistCR_0_CO2!$D$2:$D$208,0))</f>
        <v>157681.41</v>
      </c>
      <c r="AM45">
        <f>INDEX(PRIMAPhistCR_0_CO2!AL$2:AL$208,MATCH(Calculations_Table1!$A45,PRIMAPhistCR_0_CO2!$D$2:$D$208,0))</f>
        <v>145353.04</v>
      </c>
      <c r="AN45">
        <f>INDEX(PRIMAPhistCR_0_CO2!AM$2:AM$208,MATCH(Calculations_Table1!$A45,PRIMAPhistCR_0_CO2!$D$2:$D$208,0))</f>
        <v>160408.06</v>
      </c>
    </row>
    <row r="46" spans="1:40" x14ac:dyDescent="0.2">
      <c r="A46" t="s">
        <v>15</v>
      </c>
      <c r="B46" t="s">
        <v>264</v>
      </c>
      <c r="C46" t="str">
        <f t="shared" si="7"/>
        <v>Angola</v>
      </c>
      <c r="D46">
        <f t="shared" si="8"/>
        <v>1872.4117699999999</v>
      </c>
      <c r="E46">
        <f t="shared" si="9"/>
        <v>1112.0861818181818</v>
      </c>
      <c r="F46">
        <f t="shared" si="10"/>
        <v>760.32558818181815</v>
      </c>
      <c r="G46" s="1">
        <f t="shared" si="0"/>
        <v>8.4258529649999998E-4</v>
      </c>
      <c r="H46" s="1">
        <f t="shared" si="1"/>
        <v>3.4214651468181815E-4</v>
      </c>
      <c r="I46" s="1">
        <f t="shared" si="2"/>
        <v>2.3987692022727267E-4</v>
      </c>
      <c r="J46" s="1">
        <f t="shared" si="3"/>
        <v>2.5205607472022516E-11</v>
      </c>
      <c r="K46" s="1">
        <f t="shared" si="4"/>
        <v>1.0235178305168179E-11</v>
      </c>
      <c r="L46">
        <f t="shared" si="11"/>
        <v>37</v>
      </c>
      <c r="M46">
        <f t="shared" si="12"/>
        <v>59</v>
      </c>
      <c r="Q46">
        <f>INDEX(PRIMAPhistCR_0_GHG!AE$2:AE$208,MATCH(Calculations_Table1!$A46,PRIMAPhistCR_0_GHG!$D$2:$D$208,0))</f>
        <v>235249</v>
      </c>
      <c r="R46">
        <f>INDEX(PRIMAPhistCR_0_GHG!AF$2:AF$208,MATCH(Calculations_Table1!$A46,PRIMAPhistCR_0_GHG!$D$2:$D$208,0))</f>
        <v>245227.84</v>
      </c>
      <c r="S46">
        <f>INDEX(PRIMAPhistCR_0_GHG!AG$2:AG$208,MATCH(Calculations_Table1!$A46,PRIMAPhistCR_0_GHG!$D$2:$D$208,0))</f>
        <v>239961.09</v>
      </c>
      <c r="T46">
        <f>INDEX(PRIMAPhistCR_0_GHG!AH$2:AH$208,MATCH(Calculations_Table1!$A46,PRIMAPhistCR_0_GHG!$D$2:$D$208,0))</f>
        <v>240110.94</v>
      </c>
      <c r="U46">
        <f>INDEX(PRIMAPhistCR_0_GHG!AI$2:AI$208,MATCH(Calculations_Table1!$A46,PRIMAPhistCR_0_GHG!$D$2:$D$208,0))</f>
        <v>240389.62</v>
      </c>
      <c r="V46">
        <f>INDEX(PRIMAPhistCR_0_GHG!AJ$2:AJ$208,MATCH(Calculations_Table1!$A46,PRIMAPhistCR_0_GHG!$D$2:$D$208,0))</f>
        <v>230773.05</v>
      </c>
      <c r="W46">
        <f>INDEX(PRIMAPhistCR_0_GHG!AK$2:AK$208,MATCH(Calculations_Table1!$A46,PRIMAPhistCR_0_GHG!$D$2:$D$208,0))</f>
        <v>231724.95</v>
      </c>
      <c r="X46">
        <f>INDEX(PRIMAPhistCR_0_GHG!AL$2:AL$208,MATCH(Calculations_Table1!$A46,PRIMAPhistCR_0_GHG!$D$2:$D$208,0))</f>
        <v>221873.77</v>
      </c>
      <c r="Y46">
        <f>INDEX(PRIMAPhistCR_0_GHG!AM$2:AM$208,MATCH(Calculations_Table1!$A46,PRIMAPhistCR_0_GHG!$D$2:$D$208,0))</f>
        <v>222350.51</v>
      </c>
      <c r="AA46">
        <f>INDEX(UNPop_WPP2022_UN_2020_1July!$M$18:$M$303,MATCH(Calculations_Table1!A46,UNPop_WPP2022_UN_2020_1July!$F$18:$F$303,0))</f>
        <v>33428.485999999997</v>
      </c>
      <c r="AC46">
        <f t="shared" si="5"/>
        <v>1276.76595</v>
      </c>
      <c r="AD46">
        <f t="shared" si="6"/>
        <v>743.70612727272737</v>
      </c>
      <c r="AE46">
        <f t="shared" si="13"/>
        <v>533.0598227272726</v>
      </c>
      <c r="AF46">
        <f>INDEX(PRIMAPhistCR_0_CO2!AE$2:AE$208,MATCH(Calculations_Table1!$A46,PRIMAPhistCR_0_CO2!$D$2:$D$208,0))</f>
        <v>157322.45000000001</v>
      </c>
      <c r="AG46">
        <f>INDEX(PRIMAPhistCR_0_CO2!AF$2:AF$208,MATCH(Calculations_Table1!$A46,PRIMAPhistCR_0_CO2!$D$2:$D$208,0))</f>
        <v>169000.27</v>
      </c>
      <c r="AH46">
        <f>INDEX(PRIMAPhistCR_0_CO2!AG$2:AG$208,MATCH(Calculations_Table1!$A46,PRIMAPhistCR_0_CO2!$D$2:$D$208,0))</f>
        <v>160116.04999999999</v>
      </c>
      <c r="AI46">
        <f>INDEX(PRIMAPhistCR_0_CO2!AH$2:AH$208,MATCH(Calculations_Table1!$A46,PRIMAPhistCR_0_CO2!$D$2:$D$208,0))</f>
        <v>161091.9</v>
      </c>
      <c r="AJ46">
        <f>INDEX(PRIMAPhistCR_0_CO2!AI$2:AI$208,MATCH(Calculations_Table1!$A46,PRIMAPhistCR_0_CO2!$D$2:$D$208,0))</f>
        <v>161488.88</v>
      </c>
      <c r="AK46">
        <f>INDEX(PRIMAPhistCR_0_CO2!AJ$2:AJ$208,MATCH(Calculations_Table1!$A46,PRIMAPhistCR_0_CO2!$D$2:$D$208,0))</f>
        <v>157854.81</v>
      </c>
      <c r="AL46">
        <f>INDEX(PRIMAPhistCR_0_CO2!AK$2:AK$208,MATCH(Calculations_Table1!$A46,PRIMAPhistCR_0_CO2!$D$2:$D$208,0))</f>
        <v>157118.49</v>
      </c>
      <c r="AM46">
        <f>INDEX(PRIMAPhistCR_0_CO2!AL$2:AL$208,MATCH(Calculations_Table1!$A46,PRIMAPhistCR_0_CO2!$D$2:$D$208,0))</f>
        <v>154290.07999999999</v>
      </c>
      <c r="AN46">
        <f>INDEX(PRIMAPhistCR_0_CO2!AM$2:AM$208,MATCH(Calculations_Table1!$A46,PRIMAPhistCR_0_CO2!$D$2:$D$208,0))</f>
        <v>155805.47</v>
      </c>
    </row>
    <row r="47" spans="1:40" x14ac:dyDescent="0.2">
      <c r="A47" t="s">
        <v>157</v>
      </c>
      <c r="B47" t="s">
        <v>265</v>
      </c>
      <c r="C47" t="str">
        <f t="shared" si="7"/>
        <v>Peru</v>
      </c>
      <c r="D47">
        <f t="shared" si="8"/>
        <v>1598.8355100000003</v>
      </c>
      <c r="E47">
        <f t="shared" si="9"/>
        <v>858.79550545454549</v>
      </c>
      <c r="F47">
        <f t="shared" si="10"/>
        <v>740.04000454545485</v>
      </c>
      <c r="G47" s="1">
        <f t="shared" si="0"/>
        <v>7.1947597950000012E-4</v>
      </c>
      <c r="H47" s="1">
        <f t="shared" si="1"/>
        <v>3.3301800204545466E-4</v>
      </c>
      <c r="I47" s="1">
        <f t="shared" si="2"/>
        <v>2.5919053036363638E-4</v>
      </c>
      <c r="J47" s="1">
        <f t="shared" si="3"/>
        <v>2.1602799897408048E-11</v>
      </c>
      <c r="K47" s="1">
        <f t="shared" si="4"/>
        <v>9.999112500492561E-12</v>
      </c>
      <c r="L47">
        <f t="shared" si="11"/>
        <v>38</v>
      </c>
      <c r="M47">
        <f t="shared" si="12"/>
        <v>77</v>
      </c>
      <c r="Q47">
        <f>INDEX(PRIMAPhistCR_0_GHG!AE$2:AE$208,MATCH(Calculations_Table1!$A47,PRIMAPhistCR_0_GHG!$D$2:$D$208,0))</f>
        <v>181668.28</v>
      </c>
      <c r="R47">
        <f>INDEX(PRIMAPhistCR_0_GHG!AF$2:AF$208,MATCH(Calculations_Table1!$A47,PRIMAPhistCR_0_GHG!$D$2:$D$208,0))</f>
        <v>185355.45</v>
      </c>
      <c r="S47">
        <f>INDEX(PRIMAPhistCR_0_GHG!AG$2:AG$208,MATCH(Calculations_Table1!$A47,PRIMAPhistCR_0_GHG!$D$2:$D$208,0))</f>
        <v>190809.2</v>
      </c>
      <c r="T47">
        <f>INDEX(PRIMAPhistCR_0_GHG!AH$2:AH$208,MATCH(Calculations_Table1!$A47,PRIMAPhistCR_0_GHG!$D$2:$D$208,0))</f>
        <v>201114.67</v>
      </c>
      <c r="U47">
        <f>INDEX(PRIMAPhistCR_0_GHG!AI$2:AI$208,MATCH(Calculations_Table1!$A47,PRIMAPhistCR_0_GHG!$D$2:$D$208,0))</f>
        <v>202801.71</v>
      </c>
      <c r="V47">
        <f>INDEX(PRIMAPhistCR_0_GHG!AJ$2:AJ$208,MATCH(Calculations_Table1!$A47,PRIMAPhistCR_0_GHG!$D$2:$D$208,0))</f>
        <v>204345.55</v>
      </c>
      <c r="W47">
        <f>INDEX(PRIMAPhistCR_0_GHG!AK$2:AK$208,MATCH(Calculations_Table1!$A47,PRIMAPhistCR_0_GHG!$D$2:$D$208,0))</f>
        <v>207530.39</v>
      </c>
      <c r="X47">
        <f>INDEX(PRIMAPhistCR_0_GHG!AL$2:AL$208,MATCH(Calculations_Table1!$A47,PRIMAPhistCR_0_GHG!$D$2:$D$208,0))</f>
        <v>199663.04</v>
      </c>
      <c r="Y47">
        <f>INDEX(PRIMAPhistCR_0_GHG!AM$2:AM$208,MATCH(Calculations_Table1!$A47,PRIMAPhistCR_0_GHG!$D$2:$D$208,0))</f>
        <v>207215.5</v>
      </c>
      <c r="AA47">
        <f>INDEX(UNPop_WPP2022_UN_2020_1July!$M$18:$M$303,MATCH(Calculations_Table1!A47,UNPop_WPP2022_UN_2020_1July!$F$18:$F$303,0))</f>
        <v>33304.756000000001</v>
      </c>
      <c r="AC47">
        <f t="shared" si="5"/>
        <v>1222.4318000000001</v>
      </c>
      <c r="AD47">
        <f t="shared" si="6"/>
        <v>646.4528436363637</v>
      </c>
      <c r="AE47">
        <f t="shared" si="13"/>
        <v>575.97895636363637</v>
      </c>
      <c r="AF47">
        <f>INDEX(PRIMAPhistCR_0_CO2!AE$2:AE$208,MATCH(Calculations_Table1!$A47,PRIMAPhistCR_0_CO2!$D$2:$D$208,0))</f>
        <v>136749.64000000001</v>
      </c>
      <c r="AG47">
        <f>INDEX(PRIMAPhistCR_0_CO2!AF$2:AF$208,MATCH(Calculations_Table1!$A47,PRIMAPhistCR_0_CO2!$D$2:$D$208,0))</f>
        <v>139708.04</v>
      </c>
      <c r="AH47">
        <f>INDEX(PRIMAPhistCR_0_CO2!AG$2:AG$208,MATCH(Calculations_Table1!$A47,PRIMAPhistCR_0_CO2!$D$2:$D$208,0))</f>
        <v>145857.10999999999</v>
      </c>
      <c r="AI47">
        <f>INDEX(PRIMAPhistCR_0_CO2!AH$2:AH$208,MATCH(Calculations_Table1!$A47,PRIMAPhistCR_0_CO2!$D$2:$D$208,0))</f>
        <v>155839.78</v>
      </c>
      <c r="AJ47">
        <f>INDEX(PRIMAPhistCR_0_CO2!AI$2:AI$208,MATCH(Calculations_Table1!$A47,PRIMAPhistCR_0_CO2!$D$2:$D$208,0))</f>
        <v>156919.09</v>
      </c>
      <c r="AK47">
        <f>INDEX(PRIMAPhistCR_0_CO2!AJ$2:AJ$208,MATCH(Calculations_Table1!$A47,PRIMAPhistCR_0_CO2!$D$2:$D$208,0))</f>
        <v>158111.44</v>
      </c>
      <c r="AL47">
        <f>INDEX(PRIMAPhistCR_0_CO2!AK$2:AK$208,MATCH(Calculations_Table1!$A47,PRIMAPhistCR_0_CO2!$D$2:$D$208,0))</f>
        <v>159614.45000000001</v>
      </c>
      <c r="AM47">
        <f>INDEX(PRIMAPhistCR_0_CO2!AL$2:AL$208,MATCH(Calculations_Table1!$A47,PRIMAPhistCR_0_CO2!$D$2:$D$208,0))</f>
        <v>148160.54999999999</v>
      </c>
      <c r="AN47">
        <f>INDEX(PRIMAPhistCR_0_CO2!AM$2:AM$208,MATCH(Calculations_Table1!$A47,PRIMAPhistCR_0_CO2!$D$2:$D$208,0))</f>
        <v>158221.34</v>
      </c>
    </row>
    <row r="48" spans="1:40" x14ac:dyDescent="0.2">
      <c r="A48" t="s">
        <v>165</v>
      </c>
      <c r="B48" t="s">
        <v>266</v>
      </c>
      <c r="C48" t="str">
        <f t="shared" si="7"/>
        <v>Qatar</v>
      </c>
      <c r="D48">
        <f t="shared" si="8"/>
        <v>1593.7620300000001</v>
      </c>
      <c r="E48">
        <f t="shared" si="9"/>
        <v>852.11289090909077</v>
      </c>
      <c r="F48">
        <f t="shared" si="10"/>
        <v>741.64913909090933</v>
      </c>
      <c r="G48" s="1">
        <f t="shared" si="0"/>
        <v>7.171929135E-4</v>
      </c>
      <c r="H48" s="1">
        <f t="shared" si="1"/>
        <v>3.3374211259090919E-4</v>
      </c>
      <c r="I48" s="1">
        <f t="shared" si="2"/>
        <v>2.2309572256363634E-4</v>
      </c>
      <c r="J48" s="1">
        <f t="shared" si="3"/>
        <v>2.5981626240542532E-10</v>
      </c>
      <c r="K48" s="1">
        <f t="shared" si="4"/>
        <v>1.2090419002816968E-10</v>
      </c>
      <c r="L48">
        <f t="shared" si="11"/>
        <v>39</v>
      </c>
      <c r="M48">
        <f t="shared" si="12"/>
        <v>1</v>
      </c>
      <c r="Q48">
        <f>INDEX(PRIMAPhistCR_0_GHG!AE$2:AE$208,MATCH(Calculations_Table1!$A48,PRIMAPhistCR_0_GHG!$D$2:$D$208,0))</f>
        <v>180254.65</v>
      </c>
      <c r="R48">
        <f>INDEX(PRIMAPhistCR_0_GHG!AF$2:AF$208,MATCH(Calculations_Table1!$A48,PRIMAPhistCR_0_GHG!$D$2:$D$208,0))</f>
        <v>202466.73</v>
      </c>
      <c r="S48">
        <f>INDEX(PRIMAPhistCR_0_GHG!AG$2:AG$208,MATCH(Calculations_Table1!$A48,PRIMAPhistCR_0_GHG!$D$2:$D$208,0))</f>
        <v>203834</v>
      </c>
      <c r="T48">
        <f>INDEX(PRIMAPhistCR_0_GHG!AH$2:AH$208,MATCH(Calculations_Table1!$A48,PRIMAPhistCR_0_GHG!$D$2:$D$208,0))</f>
        <v>200861.77</v>
      </c>
      <c r="U48">
        <f>INDEX(PRIMAPhistCR_0_GHG!AI$2:AI$208,MATCH(Calculations_Table1!$A48,PRIMAPhistCR_0_GHG!$D$2:$D$208,0))</f>
        <v>203666.23</v>
      </c>
      <c r="V48">
        <f>INDEX(PRIMAPhistCR_0_GHG!AJ$2:AJ$208,MATCH(Calculations_Table1!$A48,PRIMAPhistCR_0_GHG!$D$2:$D$208,0))</f>
        <v>206771.77</v>
      </c>
      <c r="W48">
        <f>INDEX(PRIMAPhistCR_0_GHG!AK$2:AK$208,MATCH(Calculations_Table1!$A48,PRIMAPhistCR_0_GHG!$D$2:$D$208,0))</f>
        <v>213426.7</v>
      </c>
      <c r="X48">
        <f>INDEX(PRIMAPhistCR_0_GHG!AL$2:AL$208,MATCH(Calculations_Table1!$A48,PRIMAPhistCR_0_GHG!$D$2:$D$208,0))</f>
        <v>177566.33</v>
      </c>
      <c r="Y48">
        <f>INDEX(PRIMAPhistCR_0_GHG!AM$2:AM$208,MATCH(Calculations_Table1!$A48,PRIMAPhistCR_0_GHG!$D$2:$D$208,0))</f>
        <v>185168.5</v>
      </c>
      <c r="AA48">
        <f>INDEX(UNPop_WPP2022_UN_2020_1July!$M$18:$M$303,MATCH(Calculations_Table1!A48,UNPop_WPP2022_UN_2020_1July!$F$18:$F$303,0))</f>
        <v>2760.3850000000002</v>
      </c>
      <c r="AC48">
        <f t="shared" si="5"/>
        <v>959.56290000000001</v>
      </c>
      <c r="AD48">
        <f t="shared" si="6"/>
        <v>463.79462763636366</v>
      </c>
      <c r="AE48">
        <f t="shared" si="13"/>
        <v>495.76827236363636</v>
      </c>
      <c r="AF48">
        <f>INDEX(PRIMAPhistCR_0_CO2!AE$2:AE$208,MATCH(Calculations_Table1!$A48,PRIMAPhistCR_0_CO2!$D$2:$D$208,0))</f>
        <v>98110.402000000002</v>
      </c>
      <c r="AG48">
        <f>INDEX(PRIMAPhistCR_0_CO2!AF$2:AF$208,MATCH(Calculations_Table1!$A48,PRIMAPhistCR_0_CO2!$D$2:$D$208,0))</f>
        <v>120942.01</v>
      </c>
      <c r="AH48">
        <f>INDEX(PRIMAPhistCR_0_CO2!AG$2:AG$208,MATCH(Calculations_Table1!$A48,PRIMAPhistCR_0_CO2!$D$2:$D$208,0))</f>
        <v>120782.08</v>
      </c>
      <c r="AI48">
        <f>INDEX(PRIMAPhistCR_0_CO2!AH$2:AH$208,MATCH(Calculations_Table1!$A48,PRIMAPhistCR_0_CO2!$D$2:$D$208,0))</f>
        <v>116848.15</v>
      </c>
      <c r="AJ48">
        <f>INDEX(PRIMAPhistCR_0_CO2!AI$2:AI$208,MATCH(Calculations_Table1!$A48,PRIMAPhistCR_0_CO2!$D$2:$D$208,0))</f>
        <v>120186.74</v>
      </c>
      <c r="AK48">
        <f>INDEX(PRIMAPhistCR_0_CO2!AJ$2:AJ$208,MATCH(Calculations_Table1!$A48,PRIMAPhistCR_0_CO2!$D$2:$D$208,0))</f>
        <v>122989.13</v>
      </c>
      <c r="AL48">
        <f>INDEX(PRIMAPhistCR_0_CO2!AK$2:AK$208,MATCH(Calculations_Table1!$A48,PRIMAPhistCR_0_CO2!$D$2:$D$208,0))</f>
        <v>128064.76</v>
      </c>
      <c r="AM48">
        <f>INDEX(PRIMAPhistCR_0_CO2!AL$2:AL$208,MATCH(Calculations_Table1!$A48,PRIMAPhistCR_0_CO2!$D$2:$D$208,0))</f>
        <v>111255.37</v>
      </c>
      <c r="AN48">
        <f>INDEX(PRIMAPhistCR_0_CO2!AM$2:AM$208,MATCH(Calculations_Table1!$A48,PRIMAPhistCR_0_CO2!$D$2:$D$208,0))</f>
        <v>118494.66</v>
      </c>
    </row>
    <row r="49" spans="1:40" x14ac:dyDescent="0.2">
      <c r="A49" t="s">
        <v>32</v>
      </c>
      <c r="B49" t="s">
        <v>267</v>
      </c>
      <c r="C49" t="str">
        <f t="shared" si="7"/>
        <v>Bangladesh</v>
      </c>
      <c r="D49">
        <f t="shared" si="8"/>
        <v>1592.0519099999999</v>
      </c>
      <c r="E49">
        <f t="shared" si="9"/>
        <v>791.366490909091</v>
      </c>
      <c r="F49">
        <f t="shared" si="10"/>
        <v>800.68541909090891</v>
      </c>
      <c r="G49" s="1">
        <f t="shared" si="0"/>
        <v>7.1642335949999997E-4</v>
      </c>
      <c r="H49" s="1">
        <f t="shared" si="1"/>
        <v>3.6030843859090897E-4</v>
      </c>
      <c r="I49" s="1">
        <f t="shared" si="2"/>
        <v>2.1917970429545454E-4</v>
      </c>
      <c r="J49" s="1">
        <f t="shared" si="3"/>
        <v>4.2791738741228388E-12</v>
      </c>
      <c r="K49" s="1">
        <f t="shared" si="4"/>
        <v>2.1521108107366382E-12</v>
      </c>
      <c r="L49">
        <f t="shared" si="11"/>
        <v>40</v>
      </c>
      <c r="M49">
        <f t="shared" si="12"/>
        <v>175</v>
      </c>
      <c r="Q49">
        <f>INDEX(PRIMAPhistCR_0_GHG!AE$2:AE$208,MATCH(Calculations_Table1!$A49,PRIMAPhistCR_0_GHG!$D$2:$D$208,0))</f>
        <v>167404.45000000001</v>
      </c>
      <c r="R49">
        <f>INDEX(PRIMAPhistCR_0_GHG!AF$2:AF$208,MATCH(Calculations_Table1!$A49,PRIMAPhistCR_0_GHG!$D$2:$D$208,0))</f>
        <v>173969.23</v>
      </c>
      <c r="S49">
        <f>INDEX(PRIMAPhistCR_0_GHG!AG$2:AG$208,MATCH(Calculations_Table1!$A49,PRIMAPhistCR_0_GHG!$D$2:$D$208,0))</f>
        <v>183286.8</v>
      </c>
      <c r="T49">
        <f>INDEX(PRIMAPhistCR_0_GHG!AH$2:AH$208,MATCH(Calculations_Table1!$A49,PRIMAPhistCR_0_GHG!$D$2:$D$208,0))</f>
        <v>186975.29</v>
      </c>
      <c r="U49">
        <f>INDEX(PRIMAPhistCR_0_GHG!AI$2:AI$208,MATCH(Calculations_Table1!$A49,PRIMAPhistCR_0_GHG!$D$2:$D$208,0))</f>
        <v>194588.99</v>
      </c>
      <c r="V49">
        <f>INDEX(PRIMAPhistCR_0_GHG!AJ$2:AJ$208,MATCH(Calculations_Table1!$A49,PRIMAPhistCR_0_GHG!$D$2:$D$208,0))</f>
        <v>203496.16</v>
      </c>
      <c r="W49">
        <f>INDEX(PRIMAPhistCR_0_GHG!AK$2:AK$208,MATCH(Calculations_Table1!$A49,PRIMAPhistCR_0_GHG!$D$2:$D$208,0))</f>
        <v>216940.79999999999</v>
      </c>
      <c r="X49">
        <f>INDEX(PRIMAPhistCR_0_GHG!AL$2:AL$208,MATCH(Calculations_Table1!$A49,PRIMAPhistCR_0_GHG!$D$2:$D$208,0))</f>
        <v>212595.42</v>
      </c>
      <c r="Y49">
        <f>INDEX(PRIMAPhistCR_0_GHG!AM$2:AM$208,MATCH(Calculations_Table1!$A49,PRIMAPhistCR_0_GHG!$D$2:$D$208,0))</f>
        <v>220199.22</v>
      </c>
      <c r="AA49">
        <f>INDEX(UNPop_WPP2022_UN_2020_1July!$M$18:$M$303,MATCH(Calculations_Table1!A49,UNPop_WPP2022_UN_2020_1July!$F$18:$F$303,0))</f>
        <v>167420.951</v>
      </c>
      <c r="AC49">
        <f t="shared" si="5"/>
        <v>888.00167099999999</v>
      </c>
      <c r="AD49">
        <f t="shared" si="6"/>
        <v>400.93566145454542</v>
      </c>
      <c r="AE49">
        <f t="shared" si="13"/>
        <v>487.06600954545456</v>
      </c>
      <c r="AF49">
        <f>INDEX(PRIMAPhistCR_0_CO2!AE$2:AE$208,MATCH(Calculations_Table1!$A49,PRIMAPhistCR_0_CO2!$D$2:$D$208,0))</f>
        <v>84813.312999999995</v>
      </c>
      <c r="AG49">
        <f>INDEX(PRIMAPhistCR_0_CO2!AF$2:AF$208,MATCH(Calculations_Table1!$A49,PRIMAPhistCR_0_CO2!$D$2:$D$208,0))</f>
        <v>90071.259000000005</v>
      </c>
      <c r="AH49">
        <f>INDEX(PRIMAPhistCR_0_CO2!AG$2:AG$208,MATCH(Calculations_Table1!$A49,PRIMAPhistCR_0_CO2!$D$2:$D$208,0))</f>
        <v>98253.712</v>
      </c>
      <c r="AI49">
        <f>INDEX(PRIMAPhistCR_0_CO2!AH$2:AH$208,MATCH(Calculations_Table1!$A49,PRIMAPhistCR_0_CO2!$D$2:$D$208,0))</f>
        <v>101710.59</v>
      </c>
      <c r="AJ49">
        <f>INDEX(PRIMAPhistCR_0_CO2!AI$2:AI$208,MATCH(Calculations_Table1!$A49,PRIMAPhistCR_0_CO2!$D$2:$D$208,0))</f>
        <v>107049.55</v>
      </c>
      <c r="AK49">
        <f>INDEX(PRIMAPhistCR_0_CO2!AJ$2:AJ$208,MATCH(Calculations_Table1!$A49,PRIMAPhistCR_0_CO2!$D$2:$D$208,0))</f>
        <v>114844.96</v>
      </c>
      <c r="AL49">
        <f>INDEX(PRIMAPhistCR_0_CO2!AK$2:AK$208,MATCH(Calculations_Table1!$A49,PRIMAPhistCR_0_CO2!$D$2:$D$208,0))</f>
        <v>127505.16</v>
      </c>
      <c r="AM49">
        <f>INDEX(PRIMAPhistCR_0_CO2!AL$2:AL$208,MATCH(Calculations_Table1!$A49,PRIMAPhistCR_0_CO2!$D$2:$D$208,0))</f>
        <v>121753.1</v>
      </c>
      <c r="AN49">
        <f>INDEX(PRIMAPhistCR_0_CO2!AM$2:AM$208,MATCH(Calculations_Table1!$A49,PRIMAPhistCR_0_CO2!$D$2:$D$208,0))</f>
        <v>126813.34</v>
      </c>
    </row>
    <row r="50" spans="1:40" x14ac:dyDescent="0.2">
      <c r="A50" t="s">
        <v>73</v>
      </c>
      <c r="B50" t="s">
        <v>268</v>
      </c>
      <c r="C50" t="str">
        <f t="shared" si="7"/>
        <v>Ethiopia</v>
      </c>
      <c r="D50">
        <f t="shared" si="8"/>
        <v>1537.1716000000001</v>
      </c>
      <c r="E50">
        <f t="shared" si="9"/>
        <v>656.60504000000003</v>
      </c>
      <c r="F50">
        <f t="shared" si="10"/>
        <v>880.56656000000009</v>
      </c>
      <c r="G50" s="1">
        <f t="shared" si="0"/>
        <v>6.9172722000000004E-4</v>
      </c>
      <c r="H50" s="1">
        <f t="shared" si="1"/>
        <v>3.9625495200000001E-4</v>
      </c>
      <c r="I50" s="1">
        <f t="shared" si="2"/>
        <v>1.886023346727272E-4</v>
      </c>
      <c r="J50" s="1">
        <f t="shared" si="3"/>
        <v>5.9025671367978371E-12</v>
      </c>
      <c r="K50" s="1">
        <f t="shared" si="4"/>
        <v>3.3812771708891316E-12</v>
      </c>
      <c r="L50">
        <f t="shared" si="11"/>
        <v>41</v>
      </c>
      <c r="M50">
        <f t="shared" si="12"/>
        <v>169</v>
      </c>
      <c r="Q50">
        <f>INDEX(PRIMAPhistCR_0_GHG!AE$2:AE$208,MATCH(Calculations_Table1!$A50,PRIMAPhistCR_0_GHG!$D$2:$D$208,0))</f>
        <v>138897.22</v>
      </c>
      <c r="R50">
        <f>INDEX(PRIMAPhistCR_0_GHG!AF$2:AF$208,MATCH(Calculations_Table1!$A50,PRIMAPhistCR_0_GHG!$D$2:$D$208,0))</f>
        <v>178312.7</v>
      </c>
      <c r="S50">
        <f>INDEX(PRIMAPhistCR_0_GHG!AG$2:AG$208,MATCH(Calculations_Table1!$A50,PRIMAPhistCR_0_GHG!$D$2:$D$208,0))</f>
        <v>180830.04</v>
      </c>
      <c r="T50">
        <f>INDEX(PRIMAPhistCR_0_GHG!AH$2:AH$208,MATCH(Calculations_Table1!$A50,PRIMAPhistCR_0_GHG!$D$2:$D$208,0))</f>
        <v>185979.7</v>
      </c>
      <c r="U50">
        <f>INDEX(PRIMAPhistCR_0_GHG!AI$2:AI$208,MATCH(Calculations_Table1!$A50,PRIMAPhistCR_0_GHG!$D$2:$D$208,0))</f>
        <v>189076.79</v>
      </c>
      <c r="V50">
        <f>INDEX(PRIMAPhistCR_0_GHG!AJ$2:AJ$208,MATCH(Calculations_Table1!$A50,PRIMAPhistCR_0_GHG!$D$2:$D$208,0))</f>
        <v>191305.48</v>
      </c>
      <c r="W50">
        <f>INDEX(PRIMAPhistCR_0_GHG!AK$2:AK$208,MATCH(Calculations_Table1!$A50,PRIMAPhistCR_0_GHG!$D$2:$D$208,0))</f>
        <v>199569.79</v>
      </c>
      <c r="X50">
        <f>INDEX(PRIMAPhistCR_0_GHG!AL$2:AL$208,MATCH(Calculations_Table1!$A50,PRIMAPhistCR_0_GHG!$D$2:$D$208,0))</f>
        <v>204434.12</v>
      </c>
      <c r="Y50">
        <f>INDEX(PRIMAPhistCR_0_GHG!AM$2:AM$208,MATCH(Calculations_Table1!$A50,PRIMAPhistCR_0_GHG!$D$2:$D$208,0))</f>
        <v>207662.98</v>
      </c>
      <c r="AA50">
        <f>INDEX(UNPop_WPP2022_UN_2020_1July!$M$18:$M$303,MATCH(Calculations_Table1!A50,UNPop_WPP2022_UN_2020_1July!$F$18:$F$303,0))</f>
        <v>117190.91099999999</v>
      </c>
      <c r="AC50">
        <f t="shared" si="5"/>
        <v>589.2485519999999</v>
      </c>
      <c r="AD50">
        <f t="shared" si="6"/>
        <v>170.13225272727274</v>
      </c>
      <c r="AE50">
        <f t="shared" si="13"/>
        <v>419.11629927272713</v>
      </c>
      <c r="AF50">
        <f>INDEX(PRIMAPhistCR_0_CO2!AE$2:AE$208,MATCH(Calculations_Table1!$A50,PRIMAPhistCR_0_CO2!$D$2:$D$208,0))</f>
        <v>35989.514999999999</v>
      </c>
      <c r="AG50">
        <f>INDEX(PRIMAPhistCR_0_CO2!AF$2:AF$208,MATCH(Calculations_Table1!$A50,PRIMAPhistCR_0_CO2!$D$2:$D$208,0))</f>
        <v>71378.019</v>
      </c>
      <c r="AH50">
        <f>INDEX(PRIMAPhistCR_0_CO2!AG$2:AG$208,MATCH(Calculations_Table1!$A50,PRIMAPhistCR_0_CO2!$D$2:$D$208,0))</f>
        <v>71677.471000000005</v>
      </c>
      <c r="AI50">
        <f>INDEX(PRIMAPhistCR_0_CO2!AH$2:AH$208,MATCH(Calculations_Table1!$A50,PRIMAPhistCR_0_CO2!$D$2:$D$208,0))</f>
        <v>73450.865000000005</v>
      </c>
      <c r="AJ50">
        <f>INDEX(PRIMAPhistCR_0_CO2!AI$2:AI$208,MATCH(Calculations_Table1!$A50,PRIMAPhistCR_0_CO2!$D$2:$D$208,0))</f>
        <v>74113.361999999994</v>
      </c>
      <c r="AK50">
        <f>INDEX(PRIMAPhistCR_0_CO2!AJ$2:AJ$208,MATCH(Calculations_Table1!$A50,PRIMAPhistCR_0_CO2!$D$2:$D$208,0))</f>
        <v>74805.097999999998</v>
      </c>
      <c r="AL50">
        <f>INDEX(PRIMAPhistCR_0_CO2!AK$2:AK$208,MATCH(Calculations_Table1!$A50,PRIMAPhistCR_0_CO2!$D$2:$D$208,0))</f>
        <v>74840.570000000007</v>
      </c>
      <c r="AM50">
        <f>INDEX(PRIMAPhistCR_0_CO2!AL$2:AL$208,MATCH(Calculations_Table1!$A50,PRIMAPhistCR_0_CO2!$D$2:$D$208,0))</f>
        <v>73936.107000000004</v>
      </c>
      <c r="AN50">
        <f>INDEX(PRIMAPhistCR_0_CO2!AM$2:AM$208,MATCH(Calculations_Table1!$A50,PRIMAPhistCR_0_CO2!$D$2:$D$208,0))</f>
        <v>75047.06</v>
      </c>
    </row>
    <row r="51" spans="1:40" x14ac:dyDescent="0.2">
      <c r="A51" t="s">
        <v>208</v>
      </c>
      <c r="B51" t="s">
        <v>269</v>
      </c>
      <c r="C51" t="str">
        <f t="shared" si="7"/>
        <v>Uzbekistan</v>
      </c>
      <c r="D51">
        <f t="shared" si="8"/>
        <v>1521.10097</v>
      </c>
      <c r="E51">
        <f t="shared" si="9"/>
        <v>887.65730181818185</v>
      </c>
      <c r="F51">
        <f t="shared" si="10"/>
        <v>633.44366818181811</v>
      </c>
      <c r="G51" s="1">
        <f t="shared" si="0"/>
        <v>6.8449543649999991E-4</v>
      </c>
      <c r="H51" s="1">
        <f t="shared" si="1"/>
        <v>2.8504965068181816E-4</v>
      </c>
      <c r="I51" s="1">
        <f t="shared" si="2"/>
        <v>1.4959255532727268E-4</v>
      </c>
      <c r="J51" s="1">
        <f t="shared" si="3"/>
        <v>2.0416454193940483E-11</v>
      </c>
      <c r="K51" s="1">
        <f t="shared" si="4"/>
        <v>8.5021795994750612E-12</v>
      </c>
      <c r="L51">
        <f t="shared" si="11"/>
        <v>42</v>
      </c>
      <c r="M51">
        <f t="shared" si="12"/>
        <v>86</v>
      </c>
      <c r="Q51">
        <f>INDEX(PRIMAPhistCR_0_GHG!AE$2:AE$208,MATCH(Calculations_Table1!$A51,PRIMAPhistCR_0_GHG!$D$2:$D$208,0))</f>
        <v>187773.66</v>
      </c>
      <c r="R51">
        <f>INDEX(PRIMAPhistCR_0_GHG!AF$2:AF$208,MATCH(Calculations_Table1!$A51,PRIMAPhistCR_0_GHG!$D$2:$D$208,0))</f>
        <v>188623.38</v>
      </c>
      <c r="S51">
        <f>INDEX(PRIMAPhistCR_0_GHG!AG$2:AG$208,MATCH(Calculations_Table1!$A51,PRIMAPhistCR_0_GHG!$D$2:$D$208,0))</f>
        <v>181424.88</v>
      </c>
      <c r="T51">
        <f>INDEX(PRIMAPhistCR_0_GHG!AH$2:AH$208,MATCH(Calculations_Table1!$A51,PRIMAPhistCR_0_GHG!$D$2:$D$208,0))</f>
        <v>180353.6</v>
      </c>
      <c r="U51">
        <f>INDEX(PRIMAPhistCR_0_GHG!AI$2:AI$208,MATCH(Calculations_Table1!$A51,PRIMAPhistCR_0_GHG!$D$2:$D$208,0))</f>
        <v>188592.12</v>
      </c>
      <c r="V51">
        <f>INDEX(PRIMAPhistCR_0_GHG!AJ$2:AJ$208,MATCH(Calculations_Table1!$A51,PRIMAPhistCR_0_GHG!$D$2:$D$208,0))</f>
        <v>197077.43</v>
      </c>
      <c r="W51">
        <f>INDEX(PRIMAPhistCR_0_GHG!AK$2:AK$208,MATCH(Calculations_Table1!$A51,PRIMAPhistCR_0_GHG!$D$2:$D$208,0))</f>
        <v>197717.73</v>
      </c>
      <c r="X51">
        <f>INDEX(PRIMAPhistCR_0_GHG!AL$2:AL$208,MATCH(Calculations_Table1!$A51,PRIMAPhistCR_0_GHG!$D$2:$D$208,0))</f>
        <v>193774.76</v>
      </c>
      <c r="Y51">
        <f>INDEX(PRIMAPhistCR_0_GHG!AM$2:AM$208,MATCH(Calculations_Table1!$A51,PRIMAPhistCR_0_GHG!$D$2:$D$208,0))</f>
        <v>193537.07</v>
      </c>
      <c r="AA51">
        <f>INDEX(UNPop_WPP2022_UN_2020_1July!$M$18:$M$303,MATCH(Calculations_Table1!A51,UNPop_WPP2022_UN_2020_1July!$F$18:$F$303,0))</f>
        <v>33526.656000000003</v>
      </c>
      <c r="AC51">
        <f t="shared" si="5"/>
        <v>738.4760839999999</v>
      </c>
      <c r="AD51">
        <f t="shared" si="6"/>
        <v>406.04818327272727</v>
      </c>
      <c r="AE51">
        <f t="shared" si="13"/>
        <v>332.42790072727263</v>
      </c>
      <c r="AF51">
        <f>INDEX(PRIMAPhistCR_0_CO2!AE$2:AE$208,MATCH(Calculations_Table1!$A51,PRIMAPhistCR_0_CO2!$D$2:$D$208,0))</f>
        <v>85894.808000000005</v>
      </c>
      <c r="AG51">
        <f>INDEX(PRIMAPhistCR_0_CO2!AF$2:AF$208,MATCH(Calculations_Table1!$A51,PRIMAPhistCR_0_CO2!$D$2:$D$208,0))</f>
        <v>87309.385999999999</v>
      </c>
      <c r="AH51">
        <f>INDEX(PRIMAPhistCR_0_CO2!AG$2:AG$208,MATCH(Calculations_Table1!$A51,PRIMAPhistCR_0_CO2!$D$2:$D$208,0))</f>
        <v>84395.822</v>
      </c>
      <c r="AI51">
        <f>INDEX(PRIMAPhistCR_0_CO2!AH$2:AH$208,MATCH(Calculations_Table1!$A51,PRIMAPhistCR_0_CO2!$D$2:$D$208,0))</f>
        <v>85574.232999999993</v>
      </c>
      <c r="AJ51">
        <f>INDEX(PRIMAPhistCR_0_CO2!AI$2:AI$208,MATCH(Calculations_Table1!$A51,PRIMAPhistCR_0_CO2!$D$2:$D$208,0))</f>
        <v>93471.127999999997</v>
      </c>
      <c r="AK51">
        <f>INDEX(PRIMAPhistCR_0_CO2!AJ$2:AJ$208,MATCH(Calculations_Table1!$A51,PRIMAPhistCR_0_CO2!$D$2:$D$208,0))</f>
        <v>93619.798999999999</v>
      </c>
      <c r="AL51">
        <f>INDEX(PRIMAPhistCR_0_CO2!AK$2:AK$208,MATCH(Calculations_Table1!$A51,PRIMAPhistCR_0_CO2!$D$2:$D$208,0))</f>
        <v>94162.626999999993</v>
      </c>
      <c r="AM51">
        <f>INDEX(PRIMAPhistCR_0_CO2!AL$2:AL$208,MATCH(Calculations_Table1!$A51,PRIMAPhistCR_0_CO2!$D$2:$D$208,0))</f>
        <v>96721.259000000005</v>
      </c>
      <c r="AN51">
        <f>INDEX(PRIMAPhistCR_0_CO2!AM$2:AM$208,MATCH(Calculations_Table1!$A51,PRIMAPhistCR_0_CO2!$D$2:$D$208,0))</f>
        <v>103221.83</v>
      </c>
    </row>
    <row r="52" spans="1:40" x14ac:dyDescent="0.2">
      <c r="A52" t="s">
        <v>149</v>
      </c>
      <c r="B52" t="s">
        <v>270</v>
      </c>
      <c r="C52" t="str">
        <f t="shared" si="7"/>
        <v>Netherlands</v>
      </c>
      <c r="D52">
        <f t="shared" si="8"/>
        <v>1504.9898500000002</v>
      </c>
      <c r="E52">
        <f t="shared" si="9"/>
        <v>950.26010181818174</v>
      </c>
      <c r="F52">
        <f t="shared" si="10"/>
        <v>554.72974818181842</v>
      </c>
      <c r="G52" s="1">
        <f t="shared" si="0"/>
        <v>6.7724543250000005E-4</v>
      </c>
      <c r="H52" s="1">
        <f t="shared" si="1"/>
        <v>2.496283866818183E-4</v>
      </c>
      <c r="I52" s="1">
        <f t="shared" si="2"/>
        <v>2.0964154131818179E-4</v>
      </c>
      <c r="J52" s="1">
        <f t="shared" si="3"/>
        <v>3.8845003776121181E-11</v>
      </c>
      <c r="K52" s="1">
        <f t="shared" si="4"/>
        <v>1.4318022917463191E-11</v>
      </c>
      <c r="L52">
        <f t="shared" si="11"/>
        <v>43</v>
      </c>
      <c r="M52">
        <f t="shared" si="12"/>
        <v>31</v>
      </c>
      <c r="Q52">
        <f>INDEX(PRIMAPhistCR_0_GHG!AE$2:AE$208,MATCH(Calculations_Table1!$A52,PRIMAPhistCR_0_GHG!$D$2:$D$208,0))</f>
        <v>201016.56</v>
      </c>
      <c r="R52">
        <f>INDEX(PRIMAPhistCR_0_GHG!AF$2:AF$208,MATCH(Calculations_Table1!$A52,PRIMAPhistCR_0_GHG!$D$2:$D$208,0))</f>
        <v>192677.86</v>
      </c>
      <c r="S52">
        <f>INDEX(PRIMAPhistCR_0_GHG!AG$2:AG$208,MATCH(Calculations_Table1!$A52,PRIMAPhistCR_0_GHG!$D$2:$D$208,0))</f>
        <v>199637.72</v>
      </c>
      <c r="T52">
        <f>INDEX(PRIMAPhistCR_0_GHG!AH$2:AH$208,MATCH(Calculations_Table1!$A52,PRIMAPhistCR_0_GHG!$D$2:$D$208,0))</f>
        <v>199936.16</v>
      </c>
      <c r="U52">
        <f>INDEX(PRIMAPhistCR_0_GHG!AI$2:AI$208,MATCH(Calculations_Table1!$A52,PRIMAPhistCR_0_GHG!$D$2:$D$208,0))</f>
        <v>196274.49</v>
      </c>
      <c r="V52">
        <f>INDEX(PRIMAPhistCR_0_GHG!AJ$2:AJ$208,MATCH(Calculations_Table1!$A52,PRIMAPhistCR_0_GHG!$D$2:$D$208,0))</f>
        <v>191063.34</v>
      </c>
      <c r="W52">
        <f>INDEX(PRIMAPhistCR_0_GHG!AK$2:AK$208,MATCH(Calculations_Table1!$A52,PRIMAPhistCR_0_GHG!$D$2:$D$208,0))</f>
        <v>185235.99</v>
      </c>
      <c r="X52">
        <f>INDEX(PRIMAPhistCR_0_GHG!AL$2:AL$208,MATCH(Calculations_Table1!$A52,PRIMAPhistCR_0_GHG!$D$2:$D$208,0))</f>
        <v>168598.44</v>
      </c>
      <c r="Y52">
        <f>INDEX(PRIMAPhistCR_0_GHG!AM$2:AM$208,MATCH(Calculations_Table1!$A52,PRIMAPhistCR_0_GHG!$D$2:$D$208,0))</f>
        <v>171565.85</v>
      </c>
      <c r="AA52">
        <f>INDEX(UNPop_WPP2022_UN_2020_1July!$M$18:$M$303,MATCH(Calculations_Table1!A52,UNPop_WPP2022_UN_2020_1July!$F$18:$F$303,0))</f>
        <v>17434.557000000001</v>
      </c>
      <c r="AC52">
        <f t="shared" si="5"/>
        <v>1269.6365499999999</v>
      </c>
      <c r="AD52">
        <f t="shared" si="6"/>
        <v>803.76645818181817</v>
      </c>
      <c r="AE52">
        <f t="shared" si="13"/>
        <v>465.87009181818178</v>
      </c>
      <c r="AF52">
        <f>INDEX(PRIMAPhistCR_0_CO2!AE$2:AE$208,MATCH(Calculations_Table1!$A52,PRIMAPhistCR_0_CO2!$D$2:$D$208,0))</f>
        <v>170027.51999999999</v>
      </c>
      <c r="AG52">
        <f>INDEX(PRIMAPhistCR_0_CO2!AF$2:AF$208,MATCH(Calculations_Table1!$A52,PRIMAPhistCR_0_CO2!$D$2:$D$208,0))</f>
        <v>162576.25</v>
      </c>
      <c r="AH52">
        <f>INDEX(PRIMAPhistCR_0_CO2!AG$2:AG$208,MATCH(Calculations_Table1!$A52,PRIMAPhistCR_0_CO2!$D$2:$D$208,0))</f>
        <v>168874.93</v>
      </c>
      <c r="AI52">
        <f>INDEX(PRIMAPhistCR_0_CO2!AH$2:AH$208,MATCH(Calculations_Table1!$A52,PRIMAPhistCR_0_CO2!$D$2:$D$208,0))</f>
        <v>169482.75</v>
      </c>
      <c r="AJ52">
        <f>INDEX(PRIMAPhistCR_0_CO2!AI$2:AI$208,MATCH(Calculations_Table1!$A52,PRIMAPhistCR_0_CO2!$D$2:$D$208,0))</f>
        <v>165964.99</v>
      </c>
      <c r="AK52">
        <f>INDEX(PRIMAPhistCR_0_CO2!AJ$2:AJ$208,MATCH(Calculations_Table1!$A52,PRIMAPhistCR_0_CO2!$D$2:$D$208,0))</f>
        <v>161987.25</v>
      </c>
      <c r="AL52">
        <f>INDEX(PRIMAPhistCR_0_CO2!AK$2:AK$208,MATCH(Calculations_Table1!$A52,PRIMAPhistCR_0_CO2!$D$2:$D$208,0))</f>
        <v>156357.81</v>
      </c>
      <c r="AM52">
        <f>INDEX(PRIMAPhistCR_0_CO2!AL$2:AL$208,MATCH(Calculations_Table1!$A52,PRIMAPhistCR_0_CO2!$D$2:$D$208,0))</f>
        <v>140500.37</v>
      </c>
      <c r="AN52">
        <f>INDEX(PRIMAPhistCR_0_CO2!AM$2:AM$208,MATCH(Calculations_Table1!$A52,PRIMAPhistCR_0_CO2!$D$2:$D$208,0))</f>
        <v>143892.20000000001</v>
      </c>
    </row>
    <row r="53" spans="1:40" x14ac:dyDescent="0.2">
      <c r="A53" t="s">
        <v>109</v>
      </c>
      <c r="B53" t="s">
        <v>271</v>
      </c>
      <c r="C53" t="str">
        <f t="shared" si="7"/>
        <v>Cambodia</v>
      </c>
      <c r="D53">
        <f t="shared" si="8"/>
        <v>1370.7616599999999</v>
      </c>
      <c r="E53">
        <f t="shared" si="9"/>
        <v>779.71182545454542</v>
      </c>
      <c r="F53">
        <f t="shared" si="10"/>
        <v>591.04983454545447</v>
      </c>
      <c r="G53" s="1">
        <f t="shared" si="0"/>
        <v>6.1684274699999988E-4</v>
      </c>
      <c r="H53" s="1">
        <f t="shared" si="1"/>
        <v>2.6597242554545451E-4</v>
      </c>
      <c r="I53" s="1">
        <f t="shared" si="2"/>
        <v>2.2359541459090915E-4</v>
      </c>
      <c r="J53" s="1">
        <f t="shared" si="3"/>
        <v>3.7619565392398291E-11</v>
      </c>
      <c r="K53" s="1">
        <f t="shared" si="4"/>
        <v>1.6220936541841213E-11</v>
      </c>
      <c r="L53">
        <f t="shared" si="11"/>
        <v>44</v>
      </c>
      <c r="M53">
        <f t="shared" si="12"/>
        <v>33</v>
      </c>
      <c r="Q53">
        <f>INDEX(PRIMAPhistCR_0_GHG!AE$2:AE$208,MATCH(Calculations_Table1!$A53,PRIMAPhistCR_0_GHG!$D$2:$D$208,0))</f>
        <v>164939.04</v>
      </c>
      <c r="R53">
        <f>INDEX(PRIMAPhistCR_0_GHG!AF$2:AF$208,MATCH(Calculations_Table1!$A53,PRIMAPhistCR_0_GHG!$D$2:$D$208,0))</f>
        <v>165493.53</v>
      </c>
      <c r="S53">
        <f>INDEX(PRIMAPhistCR_0_GHG!AG$2:AG$208,MATCH(Calculations_Table1!$A53,PRIMAPhistCR_0_GHG!$D$2:$D$208,0))</f>
        <v>167365.5</v>
      </c>
      <c r="T53">
        <f>INDEX(PRIMAPhistCR_0_GHG!AH$2:AH$208,MATCH(Calculations_Table1!$A53,PRIMAPhistCR_0_GHG!$D$2:$D$208,0))</f>
        <v>169574.67</v>
      </c>
      <c r="U53">
        <f>INDEX(PRIMAPhistCR_0_GHG!AI$2:AI$208,MATCH(Calculations_Table1!$A53,PRIMAPhistCR_0_GHG!$D$2:$D$208,0))</f>
        <v>171743.3</v>
      </c>
      <c r="V53">
        <f>INDEX(PRIMAPhistCR_0_GHG!AJ$2:AJ$208,MATCH(Calculations_Table1!$A53,PRIMAPhistCR_0_GHG!$D$2:$D$208,0))</f>
        <v>172702.31</v>
      </c>
      <c r="W53">
        <f>INDEX(PRIMAPhistCR_0_GHG!AK$2:AK$208,MATCH(Calculations_Table1!$A53,PRIMAPhistCR_0_GHG!$D$2:$D$208,0))</f>
        <v>174251.75</v>
      </c>
      <c r="X53">
        <f>INDEX(PRIMAPhistCR_0_GHG!AL$2:AL$208,MATCH(Calculations_Table1!$A53,PRIMAPhistCR_0_GHG!$D$2:$D$208,0))</f>
        <v>174325.36</v>
      </c>
      <c r="Y53">
        <f>INDEX(PRIMAPhistCR_0_GHG!AM$2:AM$208,MATCH(Calculations_Table1!$A53,PRIMAPhistCR_0_GHG!$D$2:$D$208,0))</f>
        <v>175305.24</v>
      </c>
      <c r="AA53">
        <f>INDEX(UNPop_WPP2022_UN_2020_1July!$M$18:$M$303,MATCH(Calculations_Table1!A53,UNPop_WPP2022_UN_2020_1July!$F$18:$F$303,0))</f>
        <v>16396.86</v>
      </c>
      <c r="AC53">
        <f t="shared" si="5"/>
        <v>1147.3007500000001</v>
      </c>
      <c r="AD53">
        <f t="shared" si="6"/>
        <v>650.4220509090909</v>
      </c>
      <c r="AE53">
        <f t="shared" si="13"/>
        <v>496.87869909090921</v>
      </c>
      <c r="AF53">
        <f>INDEX(PRIMAPhistCR_0_CO2!AE$2:AE$208,MATCH(Calculations_Table1!$A53,PRIMAPhistCR_0_CO2!$D$2:$D$208,0))</f>
        <v>137589.28</v>
      </c>
      <c r="AG53">
        <f>INDEX(PRIMAPhistCR_0_CO2!AF$2:AF$208,MATCH(Calculations_Table1!$A53,PRIMAPhistCR_0_CO2!$D$2:$D$208,0))</f>
        <v>138543.56</v>
      </c>
      <c r="AH53">
        <f>INDEX(PRIMAPhistCR_0_CO2!AG$2:AG$208,MATCH(Calculations_Table1!$A53,PRIMAPhistCR_0_CO2!$D$2:$D$208,0))</f>
        <v>140126.48000000001</v>
      </c>
      <c r="AI53">
        <f>INDEX(PRIMAPhistCR_0_CO2!AH$2:AH$208,MATCH(Calculations_Table1!$A53,PRIMAPhistCR_0_CO2!$D$2:$D$208,0))</f>
        <v>142139.89000000001</v>
      </c>
      <c r="AJ53">
        <f>INDEX(PRIMAPhistCR_0_CO2!AI$2:AI$208,MATCH(Calculations_Table1!$A53,PRIMAPhistCR_0_CO2!$D$2:$D$208,0))</f>
        <v>143302.57</v>
      </c>
      <c r="AK53">
        <f>INDEX(PRIMAPhistCR_0_CO2!AJ$2:AJ$208,MATCH(Calculations_Table1!$A53,PRIMAPhistCR_0_CO2!$D$2:$D$208,0))</f>
        <v>144201.85</v>
      </c>
      <c r="AL53">
        <f>INDEX(PRIMAPhistCR_0_CO2!AK$2:AK$208,MATCH(Calculations_Table1!$A53,PRIMAPhistCR_0_CO2!$D$2:$D$208,0))</f>
        <v>145955.20000000001</v>
      </c>
      <c r="AM53">
        <f>INDEX(PRIMAPhistCR_0_CO2!AL$2:AL$208,MATCH(Calculations_Table1!$A53,PRIMAPhistCR_0_CO2!$D$2:$D$208,0))</f>
        <v>146195.76999999999</v>
      </c>
      <c r="AN53">
        <f>INDEX(PRIMAPhistCR_0_CO2!AM$2:AM$208,MATCH(Calculations_Table1!$A53,PRIMAPhistCR_0_CO2!$D$2:$D$208,0))</f>
        <v>146835.43</v>
      </c>
    </row>
    <row r="54" spans="1:40" x14ac:dyDescent="0.2">
      <c r="A54" t="s">
        <v>203</v>
      </c>
      <c r="B54" t="s">
        <v>272</v>
      </c>
      <c r="C54" t="str">
        <f t="shared" si="7"/>
        <v>Tanzania, United Republic of</v>
      </c>
      <c r="D54">
        <f t="shared" si="8"/>
        <v>1112.01171</v>
      </c>
      <c r="E54">
        <f t="shared" si="9"/>
        <v>621.86128727272728</v>
      </c>
      <c r="F54">
        <f t="shared" si="10"/>
        <v>490.15042272727271</v>
      </c>
      <c r="G54" s="1">
        <f t="shared" si="0"/>
        <v>5.004052695E-4</v>
      </c>
      <c r="H54" s="1">
        <f t="shared" si="1"/>
        <v>2.2056769022727271E-4</v>
      </c>
      <c r="I54" s="1">
        <f t="shared" si="2"/>
        <v>8.7282867886363615E-5</v>
      </c>
      <c r="J54" s="1">
        <f t="shared" si="3"/>
        <v>8.1097022668583215E-12</v>
      </c>
      <c r="K54" s="1">
        <f t="shared" si="4"/>
        <v>3.5745792589656518E-12</v>
      </c>
      <c r="L54">
        <f t="shared" si="11"/>
        <v>45</v>
      </c>
      <c r="M54">
        <f t="shared" si="12"/>
        <v>151</v>
      </c>
      <c r="Q54">
        <f>INDEX(PRIMAPhistCR_0_GHG!AE$2:AE$208,MATCH(Calculations_Table1!$A54,PRIMAPhistCR_0_GHG!$D$2:$D$208,0))</f>
        <v>131547.57999999999</v>
      </c>
      <c r="R54">
        <f>INDEX(PRIMAPhistCR_0_GHG!AF$2:AF$208,MATCH(Calculations_Table1!$A54,PRIMAPhistCR_0_GHG!$D$2:$D$208,0))</f>
        <v>132916.91</v>
      </c>
      <c r="S54">
        <f>INDEX(PRIMAPhistCR_0_GHG!AG$2:AG$208,MATCH(Calculations_Table1!$A54,PRIMAPhistCR_0_GHG!$D$2:$D$208,0))</f>
        <v>136707.57</v>
      </c>
      <c r="T54">
        <f>INDEX(PRIMAPhistCR_0_GHG!AH$2:AH$208,MATCH(Calculations_Table1!$A54,PRIMAPhistCR_0_GHG!$D$2:$D$208,0))</f>
        <v>137349.87</v>
      </c>
      <c r="U54">
        <f>INDEX(PRIMAPhistCR_0_GHG!AI$2:AI$208,MATCH(Calculations_Table1!$A54,PRIMAPhistCR_0_GHG!$D$2:$D$208,0))</f>
        <v>136529.64000000001</v>
      </c>
      <c r="V54">
        <f>INDEX(PRIMAPhistCR_0_GHG!AJ$2:AJ$208,MATCH(Calculations_Table1!$A54,PRIMAPhistCR_0_GHG!$D$2:$D$208,0))</f>
        <v>137774.41</v>
      </c>
      <c r="W54">
        <f>INDEX(PRIMAPhistCR_0_GHG!AK$2:AK$208,MATCH(Calculations_Table1!$A54,PRIMAPhistCR_0_GHG!$D$2:$D$208,0))</f>
        <v>140849.34</v>
      </c>
      <c r="X54">
        <f>INDEX(PRIMAPhistCR_0_GHG!AL$2:AL$208,MATCH(Calculations_Table1!$A54,PRIMAPhistCR_0_GHG!$D$2:$D$208,0))</f>
        <v>143753.82999999999</v>
      </c>
      <c r="Y54">
        <f>INDEX(PRIMAPhistCR_0_GHG!AM$2:AM$208,MATCH(Calculations_Table1!$A54,PRIMAPhistCR_0_GHG!$D$2:$D$208,0))</f>
        <v>146130.14000000001</v>
      </c>
      <c r="AA54">
        <f>INDEX(UNPop_WPP2022_UN_2020_1July!$M$18:$M$303,MATCH(Calculations_Table1!A54,UNPop_WPP2022_UN_2020_1July!$F$18:$F$303,0))</f>
        <v>61704.517999999996</v>
      </c>
      <c r="AC54">
        <f t="shared" si="5"/>
        <v>456.925229</v>
      </c>
      <c r="AD54">
        <f t="shared" si="6"/>
        <v>262.96330036363639</v>
      </c>
      <c r="AE54">
        <f t="shared" si="13"/>
        <v>193.96192863636361</v>
      </c>
      <c r="AF54">
        <f>INDEX(PRIMAPhistCR_0_CO2!AE$2:AE$208,MATCH(Calculations_Table1!$A54,PRIMAPhistCR_0_CO2!$D$2:$D$208,0))</f>
        <v>55626.851999999999</v>
      </c>
      <c r="AG54">
        <f>INDEX(PRIMAPhistCR_0_CO2!AF$2:AF$208,MATCH(Calculations_Table1!$A54,PRIMAPhistCR_0_CO2!$D$2:$D$208,0))</f>
        <v>55561.557999999997</v>
      </c>
      <c r="AH54">
        <f>INDEX(PRIMAPhistCR_0_CO2!AG$2:AG$208,MATCH(Calculations_Table1!$A54,PRIMAPhistCR_0_CO2!$D$2:$D$208,0))</f>
        <v>56285.872000000003</v>
      </c>
      <c r="AI54">
        <f>INDEX(PRIMAPhistCR_0_CO2!AH$2:AH$208,MATCH(Calculations_Table1!$A54,PRIMAPhistCR_0_CO2!$D$2:$D$208,0))</f>
        <v>56555.781000000003</v>
      </c>
      <c r="AJ54">
        <f>INDEX(PRIMAPhistCR_0_CO2!AI$2:AI$208,MATCH(Calculations_Table1!$A54,PRIMAPhistCR_0_CO2!$D$2:$D$208,0))</f>
        <v>57086.603999999999</v>
      </c>
      <c r="AK54">
        <f>INDEX(PRIMAPhistCR_0_CO2!AJ$2:AJ$208,MATCH(Calculations_Table1!$A54,PRIMAPhistCR_0_CO2!$D$2:$D$208,0))</f>
        <v>57285.106</v>
      </c>
      <c r="AL54">
        <f>INDEX(PRIMAPhistCR_0_CO2!AK$2:AK$208,MATCH(Calculations_Table1!$A54,PRIMAPhistCR_0_CO2!$D$2:$D$208,0))</f>
        <v>58421.631999999998</v>
      </c>
      <c r="AM54">
        <f>INDEX(PRIMAPhistCR_0_CO2!AL$2:AL$208,MATCH(Calculations_Table1!$A54,PRIMAPhistCR_0_CO2!$D$2:$D$208,0))</f>
        <v>57457.002999999997</v>
      </c>
      <c r="AN54">
        <f>INDEX(PRIMAPhistCR_0_CO2!AM$2:AM$208,MATCH(Calculations_Table1!$A54,PRIMAPhistCR_0_CO2!$D$2:$D$208,0))</f>
        <v>58271.673000000003</v>
      </c>
    </row>
    <row r="55" spans="1:40" x14ac:dyDescent="0.2">
      <c r="A55" t="s">
        <v>39</v>
      </c>
      <c r="B55" t="s">
        <v>273</v>
      </c>
      <c r="C55" t="str">
        <f t="shared" si="7"/>
        <v>Bolivia, Plurinational State of</v>
      </c>
      <c r="D55">
        <f t="shared" si="8"/>
        <v>1052.8413400000002</v>
      </c>
      <c r="E55">
        <f t="shared" si="9"/>
        <v>549.11768363636361</v>
      </c>
      <c r="F55">
        <f t="shared" si="10"/>
        <v>503.72365636363656</v>
      </c>
      <c r="G55" s="1">
        <f t="shared" si="0"/>
        <v>4.7377860300000003E-4</v>
      </c>
      <c r="H55" s="1">
        <f t="shared" si="1"/>
        <v>2.2667564536363644E-4</v>
      </c>
      <c r="I55" s="1">
        <f t="shared" si="2"/>
        <v>9.212748770454543E-5</v>
      </c>
      <c r="J55" s="1">
        <f t="shared" si="3"/>
        <v>3.9692708845607153E-11</v>
      </c>
      <c r="K55" s="1">
        <f t="shared" si="4"/>
        <v>1.8990664282508603E-11</v>
      </c>
      <c r="L55">
        <f t="shared" si="11"/>
        <v>46</v>
      </c>
      <c r="M55">
        <f t="shared" si="12"/>
        <v>29</v>
      </c>
      <c r="Q55">
        <f>INDEX(PRIMAPhistCR_0_GHG!AE$2:AE$208,MATCH(Calculations_Table1!$A55,PRIMAPhistCR_0_GHG!$D$2:$D$208,0))</f>
        <v>116159.51</v>
      </c>
      <c r="R55">
        <f>INDEX(PRIMAPhistCR_0_GHG!AF$2:AF$208,MATCH(Calculations_Table1!$A55,PRIMAPhistCR_0_GHG!$D$2:$D$208,0))</f>
        <v>119872.95</v>
      </c>
      <c r="S55">
        <f>INDEX(PRIMAPhistCR_0_GHG!AG$2:AG$208,MATCH(Calculations_Table1!$A55,PRIMAPhistCR_0_GHG!$D$2:$D$208,0))</f>
        <v>122009.2</v>
      </c>
      <c r="T55">
        <f>INDEX(PRIMAPhistCR_0_GHG!AH$2:AH$208,MATCH(Calculations_Table1!$A55,PRIMAPhistCR_0_GHG!$D$2:$D$208,0))</f>
        <v>125776.31</v>
      </c>
      <c r="U55">
        <f>INDEX(PRIMAPhistCR_0_GHG!AI$2:AI$208,MATCH(Calculations_Table1!$A55,PRIMAPhistCR_0_GHG!$D$2:$D$208,0))</f>
        <v>131985.45000000001</v>
      </c>
      <c r="V55">
        <f>INDEX(PRIMAPhistCR_0_GHG!AJ$2:AJ$208,MATCH(Calculations_Table1!$A55,PRIMAPhistCR_0_GHG!$D$2:$D$208,0))</f>
        <v>132821.62</v>
      </c>
      <c r="W55">
        <f>INDEX(PRIMAPhistCR_0_GHG!AK$2:AK$208,MATCH(Calculations_Table1!$A55,PRIMAPhistCR_0_GHG!$D$2:$D$208,0))</f>
        <v>137185.51</v>
      </c>
      <c r="X55">
        <f>INDEX(PRIMAPhistCR_0_GHG!AL$2:AL$208,MATCH(Calculations_Table1!$A55,PRIMAPhistCR_0_GHG!$D$2:$D$208,0))</f>
        <v>137973.54999999999</v>
      </c>
      <c r="Y55">
        <f>INDEX(PRIMAPhistCR_0_GHG!AM$2:AM$208,MATCH(Calculations_Table1!$A55,PRIMAPhistCR_0_GHG!$D$2:$D$208,0))</f>
        <v>145216.75</v>
      </c>
      <c r="AA55">
        <f>INDEX(UNPop_WPP2022_UN_2020_1July!$M$18:$M$303,MATCH(Calculations_Table1!A55,UNPop_WPP2022_UN_2020_1July!$F$18:$F$303,0))</f>
        <v>11936.162</v>
      </c>
      <c r="AC55">
        <f t="shared" si="5"/>
        <v>474.81381699999997</v>
      </c>
      <c r="AD55">
        <f t="shared" si="6"/>
        <v>270.08606654545457</v>
      </c>
      <c r="AE55">
        <f t="shared" si="13"/>
        <v>204.7277504545454</v>
      </c>
      <c r="AF55">
        <f>INDEX(PRIMAPhistCR_0_CO2!AE$2:AE$208,MATCH(Calculations_Table1!$A55,PRIMAPhistCR_0_CO2!$D$2:$D$208,0))</f>
        <v>57133.591</v>
      </c>
      <c r="AG55">
        <f>INDEX(PRIMAPhistCR_0_CO2!AF$2:AF$208,MATCH(Calculations_Table1!$A55,PRIMAPhistCR_0_CO2!$D$2:$D$208,0))</f>
        <v>58437.311000000002</v>
      </c>
      <c r="AH55">
        <f>INDEX(PRIMAPhistCR_0_CO2!AG$2:AG$208,MATCH(Calculations_Table1!$A55,PRIMAPhistCR_0_CO2!$D$2:$D$208,0))</f>
        <v>58264.972999999998</v>
      </c>
      <c r="AI55">
        <f>INDEX(PRIMAPhistCR_0_CO2!AH$2:AH$208,MATCH(Calculations_Table1!$A55,PRIMAPhistCR_0_CO2!$D$2:$D$208,0))</f>
        <v>59509.661999999997</v>
      </c>
      <c r="AJ55">
        <f>INDEX(PRIMAPhistCR_0_CO2!AI$2:AI$208,MATCH(Calculations_Table1!$A55,PRIMAPhistCR_0_CO2!$D$2:$D$208,0))</f>
        <v>60659.296000000002</v>
      </c>
      <c r="AK55">
        <f>INDEX(PRIMAPhistCR_0_CO2!AJ$2:AJ$208,MATCH(Calculations_Table1!$A55,PRIMAPhistCR_0_CO2!$D$2:$D$208,0))</f>
        <v>60055.205000000002</v>
      </c>
      <c r="AL55">
        <f>INDEX(PRIMAPhistCR_0_CO2!AK$2:AK$208,MATCH(Calculations_Table1!$A55,PRIMAPhistCR_0_CO2!$D$2:$D$208,0))</f>
        <v>60340.498</v>
      </c>
      <c r="AM55">
        <f>INDEX(PRIMAPhistCR_0_CO2!AL$2:AL$208,MATCH(Calculations_Table1!$A55,PRIMAPhistCR_0_CO2!$D$2:$D$208,0))</f>
        <v>56797.127999999997</v>
      </c>
      <c r="AN55">
        <f>INDEX(PRIMAPhistCR_0_CO2!AM$2:AM$208,MATCH(Calculations_Table1!$A55,PRIMAPhistCR_0_CO2!$D$2:$D$208,0))</f>
        <v>60749.743999999999</v>
      </c>
    </row>
    <row r="56" spans="1:40" x14ac:dyDescent="0.2">
      <c r="A56" t="s">
        <v>50</v>
      </c>
      <c r="B56" t="s">
        <v>274</v>
      </c>
      <c r="C56" t="str">
        <f t="shared" si="7"/>
        <v>Côte d'Ivoire</v>
      </c>
      <c r="D56">
        <f t="shared" si="8"/>
        <v>1032.2606500000002</v>
      </c>
      <c r="E56">
        <f t="shared" si="9"/>
        <v>593.40825818181816</v>
      </c>
      <c r="F56">
        <f t="shared" si="10"/>
        <v>438.85239181818201</v>
      </c>
      <c r="G56" s="1">
        <f t="shared" si="0"/>
        <v>4.6451729250000004E-4</v>
      </c>
      <c r="H56" s="1">
        <f t="shared" si="1"/>
        <v>1.974835763181819E-4</v>
      </c>
      <c r="I56" s="1">
        <f t="shared" si="2"/>
        <v>1.6514918754545455E-4</v>
      </c>
      <c r="J56" s="1">
        <f t="shared" si="3"/>
        <v>1.7325113037958303E-11</v>
      </c>
      <c r="K56" s="1">
        <f t="shared" si="4"/>
        <v>7.3655498688517961E-12</v>
      </c>
      <c r="L56">
        <f t="shared" si="11"/>
        <v>47</v>
      </c>
      <c r="M56">
        <f t="shared" si="12"/>
        <v>99</v>
      </c>
      <c r="Q56">
        <f>INDEX(PRIMAPhistCR_0_GHG!AE$2:AE$208,MATCH(Calculations_Table1!$A56,PRIMAPhistCR_0_GHG!$D$2:$D$208,0))</f>
        <v>125528.67</v>
      </c>
      <c r="R56">
        <f>INDEX(PRIMAPhistCR_0_GHG!AF$2:AF$208,MATCH(Calculations_Table1!$A56,PRIMAPhistCR_0_GHG!$D$2:$D$208,0))</f>
        <v>125334.85</v>
      </c>
      <c r="S56">
        <f>INDEX(PRIMAPhistCR_0_GHG!AG$2:AG$208,MATCH(Calculations_Table1!$A56,PRIMAPhistCR_0_GHG!$D$2:$D$208,0))</f>
        <v>125414.19</v>
      </c>
      <c r="T56">
        <f>INDEX(PRIMAPhistCR_0_GHG!AH$2:AH$208,MATCH(Calculations_Table1!$A56,PRIMAPhistCR_0_GHG!$D$2:$D$208,0))</f>
        <v>129934.62</v>
      </c>
      <c r="U56">
        <f>INDEX(PRIMAPhistCR_0_GHG!AI$2:AI$208,MATCH(Calculations_Table1!$A56,PRIMAPhistCR_0_GHG!$D$2:$D$208,0))</f>
        <v>129149.45</v>
      </c>
      <c r="V56">
        <f>INDEX(PRIMAPhistCR_0_GHG!AJ$2:AJ$208,MATCH(Calculations_Table1!$A56,PRIMAPhistCR_0_GHG!$D$2:$D$208,0))</f>
        <v>129551</v>
      </c>
      <c r="W56">
        <f>INDEX(PRIMAPhistCR_0_GHG!AK$2:AK$208,MATCH(Calculations_Table1!$A56,PRIMAPhistCR_0_GHG!$D$2:$D$208,0))</f>
        <v>130420.89</v>
      </c>
      <c r="X56">
        <f>INDEX(PRIMAPhistCR_0_GHG!AL$2:AL$208,MATCH(Calculations_Table1!$A56,PRIMAPhistCR_0_GHG!$D$2:$D$208,0))</f>
        <v>131007.88</v>
      </c>
      <c r="Y56">
        <f>INDEX(PRIMAPhistCR_0_GHG!AM$2:AM$208,MATCH(Calculations_Table1!$A56,PRIMAPhistCR_0_GHG!$D$2:$D$208,0))</f>
        <v>131447.76999999999</v>
      </c>
      <c r="AA56">
        <f>INDEX(UNPop_WPP2022_UN_2020_1July!$M$18:$M$303,MATCH(Calculations_Table1!A56,UNPop_WPP2022_UN_2020_1July!$F$18:$F$303,0))</f>
        <v>26811.79</v>
      </c>
      <c r="AC56">
        <f t="shared" si="5"/>
        <v>870.04349999999999</v>
      </c>
      <c r="AD56">
        <f t="shared" si="6"/>
        <v>503.04530545454543</v>
      </c>
      <c r="AE56">
        <f t="shared" si="13"/>
        <v>366.99819454545457</v>
      </c>
      <c r="AF56">
        <f>INDEX(PRIMAPhistCR_0_CO2!AE$2:AE$208,MATCH(Calculations_Table1!$A56,PRIMAPhistCR_0_CO2!$D$2:$D$208,0))</f>
        <v>106413.43</v>
      </c>
      <c r="AG56">
        <f>INDEX(PRIMAPhistCR_0_CO2!AF$2:AF$208,MATCH(Calculations_Table1!$A56,PRIMAPhistCR_0_CO2!$D$2:$D$208,0))</f>
        <v>106781.49</v>
      </c>
      <c r="AH56">
        <f>INDEX(PRIMAPhistCR_0_CO2!AG$2:AG$208,MATCH(Calculations_Table1!$A56,PRIMAPhistCR_0_CO2!$D$2:$D$208,0))</f>
        <v>106389.85</v>
      </c>
      <c r="AI56">
        <f>INDEX(PRIMAPhistCR_0_CO2!AH$2:AH$208,MATCH(Calculations_Table1!$A56,PRIMAPhistCR_0_CO2!$D$2:$D$208,0))</f>
        <v>108871.28</v>
      </c>
      <c r="AJ56">
        <f>INDEX(PRIMAPhistCR_0_CO2!AI$2:AI$208,MATCH(Calculations_Table1!$A56,PRIMAPhistCR_0_CO2!$D$2:$D$208,0))</f>
        <v>108902.17</v>
      </c>
      <c r="AK56">
        <f>INDEX(PRIMAPhistCR_0_CO2!AJ$2:AJ$208,MATCH(Calculations_Table1!$A56,PRIMAPhistCR_0_CO2!$D$2:$D$208,0))</f>
        <v>109169.19</v>
      </c>
      <c r="AL56">
        <f>INDEX(PRIMAPhistCR_0_CO2!AK$2:AK$208,MATCH(Calculations_Table1!$A56,PRIMAPhistCR_0_CO2!$D$2:$D$208,0))</f>
        <v>109683.49</v>
      </c>
      <c r="AM56">
        <f>INDEX(PRIMAPhistCR_0_CO2!AL$2:AL$208,MATCH(Calculations_Table1!$A56,PRIMAPhistCR_0_CO2!$D$2:$D$208,0))</f>
        <v>109662.04</v>
      </c>
      <c r="AN56">
        <f>INDEX(PRIMAPhistCR_0_CO2!AM$2:AM$208,MATCH(Calculations_Table1!$A56,PRIMAPhistCR_0_CO2!$D$2:$D$208,0))</f>
        <v>110583.99</v>
      </c>
    </row>
    <row r="57" spans="1:40" x14ac:dyDescent="0.2">
      <c r="A57" t="s">
        <v>61</v>
      </c>
      <c r="B57" t="s">
        <v>275</v>
      </c>
      <c r="C57" t="str">
        <f t="shared" si="7"/>
        <v>Czechia</v>
      </c>
      <c r="D57">
        <f t="shared" si="8"/>
        <v>1010.25143</v>
      </c>
      <c r="E57">
        <f t="shared" si="9"/>
        <v>580.29347999999993</v>
      </c>
      <c r="F57">
        <f t="shared" si="10"/>
        <v>429.9579500000001</v>
      </c>
      <c r="G57" s="1">
        <f t="shared" si="0"/>
        <v>4.546131435E-4</v>
      </c>
      <c r="H57" s="1">
        <f t="shared" si="1"/>
        <v>1.9348107750000003E-4</v>
      </c>
      <c r="I57" s="1">
        <f t="shared" si="2"/>
        <v>1.5844857479999999E-4</v>
      </c>
      <c r="J57" s="1">
        <f t="shared" si="3"/>
        <v>4.3169231075288254E-11</v>
      </c>
      <c r="K57" s="1">
        <f t="shared" si="4"/>
        <v>1.8372608585376846E-11</v>
      </c>
      <c r="L57">
        <f t="shared" si="11"/>
        <v>48</v>
      </c>
      <c r="M57">
        <f t="shared" si="12"/>
        <v>24</v>
      </c>
      <c r="Q57">
        <f>INDEX(PRIMAPhistCR_0_GHG!AE$2:AE$208,MATCH(Calculations_Table1!$A57,PRIMAPhistCR_0_GHG!$D$2:$D$208,0))</f>
        <v>122754.39</v>
      </c>
      <c r="R57">
        <f>INDEX(PRIMAPhistCR_0_GHG!AF$2:AF$208,MATCH(Calculations_Table1!$A57,PRIMAPhistCR_0_GHG!$D$2:$D$208,0))</f>
        <v>120661.59</v>
      </c>
      <c r="S57">
        <f>INDEX(PRIMAPhistCR_0_GHG!AG$2:AG$208,MATCH(Calculations_Table1!$A57,PRIMAPhistCR_0_GHG!$D$2:$D$208,0))</f>
        <v>122210.8</v>
      </c>
      <c r="T57">
        <f>INDEX(PRIMAPhistCR_0_GHG!AH$2:AH$208,MATCH(Calculations_Table1!$A57,PRIMAPhistCR_0_GHG!$D$2:$D$208,0))</f>
        <v>124731.42</v>
      </c>
      <c r="U57">
        <f>INDEX(PRIMAPhistCR_0_GHG!AI$2:AI$208,MATCH(Calculations_Table1!$A57,PRIMAPhistCR_0_GHG!$D$2:$D$208,0))</f>
        <v>127212.8</v>
      </c>
      <c r="V57">
        <f>INDEX(PRIMAPhistCR_0_GHG!AJ$2:AJ$208,MATCH(Calculations_Table1!$A57,PRIMAPhistCR_0_GHG!$D$2:$D$208,0))</f>
        <v>130928.39</v>
      </c>
      <c r="W57">
        <f>INDEX(PRIMAPhistCR_0_GHG!AK$2:AK$208,MATCH(Calculations_Table1!$A57,PRIMAPhistCR_0_GHG!$D$2:$D$208,0))</f>
        <v>131970.41</v>
      </c>
      <c r="X57">
        <f>INDEX(PRIMAPhistCR_0_GHG!AL$2:AL$208,MATCH(Calculations_Table1!$A57,PRIMAPhistCR_0_GHG!$D$2:$D$208,0))</f>
        <v>125055.16</v>
      </c>
      <c r="Y57">
        <f>INDEX(PRIMAPhistCR_0_GHG!AM$2:AM$208,MATCH(Calculations_Table1!$A57,PRIMAPhistCR_0_GHG!$D$2:$D$208,0))</f>
        <v>127480.86</v>
      </c>
      <c r="AA57">
        <f>INDEX(UNPop_WPP2022_UN_2020_1July!$M$18:$M$303,MATCH(Calculations_Table1!A57,UNPop_WPP2022_UN_2020_1July!$F$18:$F$303,0))</f>
        <v>10530.953</v>
      </c>
      <c r="AC57">
        <f t="shared" si="5"/>
        <v>822.97069999999997</v>
      </c>
      <c r="AD57">
        <f t="shared" si="6"/>
        <v>470.86275599999999</v>
      </c>
      <c r="AE57">
        <f t="shared" si="13"/>
        <v>352.10794399999997</v>
      </c>
      <c r="AF57">
        <f>INDEX(PRIMAPhistCR_0_CO2!AE$2:AE$208,MATCH(Calculations_Table1!$A57,PRIMAPhistCR_0_CO2!$D$2:$D$208,0))</f>
        <v>99605.582999999999</v>
      </c>
      <c r="AG57">
        <f>INDEX(PRIMAPhistCR_0_CO2!AF$2:AF$208,MATCH(Calculations_Table1!$A57,PRIMAPhistCR_0_CO2!$D$2:$D$208,0))</f>
        <v>97169.163</v>
      </c>
      <c r="AH57">
        <f>INDEX(PRIMAPhistCR_0_CO2!AG$2:AG$208,MATCH(Calculations_Table1!$A57,PRIMAPhistCR_0_CO2!$D$2:$D$208,0))</f>
        <v>98001.717000000004</v>
      </c>
      <c r="AI57">
        <f>INDEX(PRIMAPhistCR_0_CO2!AH$2:AH$208,MATCH(Calculations_Table1!$A57,PRIMAPhistCR_0_CO2!$D$2:$D$208,0))</f>
        <v>100549.45</v>
      </c>
      <c r="AJ57">
        <f>INDEX(PRIMAPhistCR_0_CO2!AI$2:AI$208,MATCH(Calculations_Table1!$A57,PRIMAPhistCR_0_CO2!$D$2:$D$208,0))</f>
        <v>103250.91</v>
      </c>
      <c r="AK57">
        <f>INDEX(PRIMAPhistCR_0_CO2!AJ$2:AJ$208,MATCH(Calculations_Table1!$A57,PRIMAPhistCR_0_CO2!$D$2:$D$208,0))</f>
        <v>107319.88</v>
      </c>
      <c r="AL57">
        <f>INDEX(PRIMAPhistCR_0_CO2!AK$2:AK$208,MATCH(Calculations_Table1!$A57,PRIMAPhistCR_0_CO2!$D$2:$D$208,0))</f>
        <v>108760.52</v>
      </c>
      <c r="AM57">
        <f>INDEX(PRIMAPhistCR_0_CO2!AL$2:AL$208,MATCH(Calculations_Table1!$A57,PRIMAPhistCR_0_CO2!$D$2:$D$208,0))</f>
        <v>102911.74</v>
      </c>
      <c r="AN57">
        <f>INDEX(PRIMAPhistCR_0_CO2!AM$2:AM$208,MATCH(Calculations_Table1!$A57,PRIMAPhistCR_0_CO2!$D$2:$D$208,0))</f>
        <v>105007.32</v>
      </c>
    </row>
    <row r="58" spans="1:40" x14ac:dyDescent="0.2">
      <c r="A58" t="s">
        <v>170</v>
      </c>
      <c r="B58" t="s">
        <v>276</v>
      </c>
      <c r="C58" t="str">
        <f t="shared" si="7"/>
        <v>Sudan</v>
      </c>
      <c r="D58">
        <f t="shared" si="8"/>
        <v>948.23658000000012</v>
      </c>
      <c r="E58">
        <f t="shared" si="9"/>
        <v>519.00954181818179</v>
      </c>
      <c r="F58">
        <f t="shared" si="10"/>
        <v>429.22703818181833</v>
      </c>
      <c r="G58" s="1">
        <f t="shared" si="0"/>
        <v>4.2670646100000006E-4</v>
      </c>
      <c r="H58" s="1">
        <f t="shared" si="1"/>
        <v>1.9315216718181823E-4</v>
      </c>
      <c r="I58" s="1">
        <f t="shared" si="2"/>
        <v>4.1543849454545453E-5</v>
      </c>
      <c r="J58" s="1">
        <f t="shared" si="3"/>
        <v>9.601750552412954E-12</v>
      </c>
      <c r="K58" s="1">
        <f t="shared" si="4"/>
        <v>4.3463108657681704E-12</v>
      </c>
      <c r="L58">
        <f t="shared" si="11"/>
        <v>49</v>
      </c>
      <c r="M58">
        <f t="shared" si="12"/>
        <v>139</v>
      </c>
      <c r="Q58">
        <f>INDEX(PRIMAPhistCR_0_GHG!AE$2:AE$208,MATCH(Calculations_Table1!$A58,PRIMAPhistCR_0_GHG!$D$2:$D$208,0))</f>
        <v>109790.48</v>
      </c>
      <c r="R58">
        <f>INDEX(PRIMAPhistCR_0_GHG!AF$2:AF$208,MATCH(Calculations_Table1!$A58,PRIMAPhistCR_0_GHG!$D$2:$D$208,0))</f>
        <v>110855.21</v>
      </c>
      <c r="S58">
        <f>INDEX(PRIMAPhistCR_0_GHG!AG$2:AG$208,MATCH(Calculations_Table1!$A58,PRIMAPhistCR_0_GHG!$D$2:$D$208,0))</f>
        <v>115554.2</v>
      </c>
      <c r="T58">
        <f>INDEX(PRIMAPhistCR_0_GHG!AH$2:AH$208,MATCH(Calculations_Table1!$A58,PRIMAPhistCR_0_GHG!$D$2:$D$208,0))</f>
        <v>116590.8</v>
      </c>
      <c r="U58">
        <f>INDEX(PRIMAPhistCR_0_GHG!AI$2:AI$208,MATCH(Calculations_Table1!$A58,PRIMAPhistCR_0_GHG!$D$2:$D$208,0))</f>
        <v>119121.96</v>
      </c>
      <c r="V58">
        <f>INDEX(PRIMAPhistCR_0_GHG!AJ$2:AJ$208,MATCH(Calculations_Table1!$A58,PRIMAPhistCR_0_GHG!$D$2:$D$208,0))</f>
        <v>121142.91</v>
      </c>
      <c r="W58">
        <f>INDEX(PRIMAPhistCR_0_GHG!AK$2:AK$208,MATCH(Calculations_Table1!$A58,PRIMAPhistCR_0_GHG!$D$2:$D$208,0))</f>
        <v>121163.55</v>
      </c>
      <c r="X58">
        <f>INDEX(PRIMAPhistCR_0_GHG!AL$2:AL$208,MATCH(Calculations_Table1!$A58,PRIMAPhistCR_0_GHG!$D$2:$D$208,0))</f>
        <v>121107.64</v>
      </c>
      <c r="Y58">
        <f>INDEX(PRIMAPhistCR_0_GHG!AM$2:AM$208,MATCH(Calculations_Table1!$A58,PRIMAPhistCR_0_GHG!$D$2:$D$208,0))</f>
        <v>122700.31</v>
      </c>
      <c r="AA58">
        <f>INDEX(UNPop_WPP2022_UN_2020_1July!$M$18:$M$303,MATCH(Calculations_Table1!A58,UNPop_WPP2022_UN_2020_1July!$F$18:$F$303,0))</f>
        <v>44440.485999999997</v>
      </c>
      <c r="AC58">
        <f t="shared" si="5"/>
        <v>173.43367600000002</v>
      </c>
      <c r="AD58">
        <f t="shared" si="6"/>
        <v>81.114010545454562</v>
      </c>
      <c r="AE58">
        <f t="shared" si="13"/>
        <v>92.319665454545458</v>
      </c>
      <c r="AF58">
        <f>INDEX(PRIMAPhistCR_0_CO2!AE$2:AE$208,MATCH(Calculations_Table1!$A58,PRIMAPhistCR_0_CO2!$D$2:$D$208,0))</f>
        <v>17158.733</v>
      </c>
      <c r="AG58">
        <f>INDEX(PRIMAPhistCR_0_CO2!AF$2:AF$208,MATCH(Calculations_Table1!$A58,PRIMAPhistCR_0_CO2!$D$2:$D$208,0))</f>
        <v>17695.953000000001</v>
      </c>
      <c r="AH58">
        <f>INDEX(PRIMAPhistCR_0_CO2!AG$2:AG$208,MATCH(Calculations_Table1!$A58,PRIMAPhistCR_0_CO2!$D$2:$D$208,0))</f>
        <v>21259.291000000001</v>
      </c>
      <c r="AI58">
        <f>INDEX(PRIMAPhistCR_0_CO2!AH$2:AH$208,MATCH(Calculations_Table1!$A58,PRIMAPhistCR_0_CO2!$D$2:$D$208,0))</f>
        <v>20330.508999999998</v>
      </c>
      <c r="AJ58">
        <f>INDEX(PRIMAPhistCR_0_CO2!AI$2:AI$208,MATCH(Calculations_Table1!$A58,PRIMAPhistCR_0_CO2!$D$2:$D$208,0))</f>
        <v>22526.501</v>
      </c>
      <c r="AK58">
        <f>INDEX(PRIMAPhistCR_0_CO2!AJ$2:AJ$208,MATCH(Calculations_Table1!$A58,PRIMAPhistCR_0_CO2!$D$2:$D$208,0))</f>
        <v>23390.616000000002</v>
      </c>
      <c r="AL58">
        <f>INDEX(PRIMAPhistCR_0_CO2!AK$2:AK$208,MATCH(Calculations_Table1!$A58,PRIMAPhistCR_0_CO2!$D$2:$D$208,0))</f>
        <v>23241.625</v>
      </c>
      <c r="AM58">
        <f>INDEX(PRIMAPhistCR_0_CO2!AL$2:AL$208,MATCH(Calculations_Table1!$A58,PRIMAPhistCR_0_CO2!$D$2:$D$208,0))</f>
        <v>21651.422999999999</v>
      </c>
      <c r="AN58">
        <f>INDEX(PRIMAPhistCR_0_CO2!AM$2:AM$208,MATCH(Calculations_Table1!$A58,PRIMAPhistCR_0_CO2!$D$2:$D$208,0))</f>
        <v>23337.758000000002</v>
      </c>
    </row>
    <row r="59" spans="1:40" x14ac:dyDescent="0.2">
      <c r="A59" t="s">
        <v>29</v>
      </c>
      <c r="B59" t="s">
        <v>277</v>
      </c>
      <c r="C59" t="str">
        <f t="shared" si="7"/>
        <v>Belgium</v>
      </c>
      <c r="D59">
        <f t="shared" si="8"/>
        <v>922.00841000000014</v>
      </c>
      <c r="E59">
        <f t="shared" si="9"/>
        <v>569.13220000000013</v>
      </c>
      <c r="F59">
        <f t="shared" si="10"/>
        <v>352.87621000000001</v>
      </c>
      <c r="G59" s="1">
        <f t="shared" si="0"/>
        <v>4.1490378450000006E-4</v>
      </c>
      <c r="H59" s="1">
        <f t="shared" si="1"/>
        <v>1.5879429449999999E-4</v>
      </c>
      <c r="I59" s="1">
        <f t="shared" si="2"/>
        <v>1.3346985861818184E-4</v>
      </c>
      <c r="J59" s="1">
        <f t="shared" si="3"/>
        <v>3.5886000712523928E-11</v>
      </c>
      <c r="K59" s="1">
        <f t="shared" si="4"/>
        <v>1.373449069026685E-11</v>
      </c>
      <c r="L59">
        <f t="shared" si="11"/>
        <v>50</v>
      </c>
      <c r="M59">
        <f t="shared" si="12"/>
        <v>37</v>
      </c>
      <c r="Q59">
        <f>INDEX(PRIMAPhistCR_0_GHG!AE$2:AE$208,MATCH(Calculations_Table1!$A59,PRIMAPhistCR_0_GHG!$D$2:$D$208,0))</f>
        <v>120393.35</v>
      </c>
      <c r="R59">
        <f>INDEX(PRIMAPhistCR_0_GHG!AF$2:AF$208,MATCH(Calculations_Table1!$A59,PRIMAPhistCR_0_GHG!$D$2:$D$208,0))</f>
        <v>114805.21</v>
      </c>
      <c r="S59">
        <f>INDEX(PRIMAPhistCR_0_GHG!AG$2:AG$208,MATCH(Calculations_Table1!$A59,PRIMAPhistCR_0_GHG!$D$2:$D$208,0))</f>
        <v>118983.39</v>
      </c>
      <c r="T59">
        <f>INDEX(PRIMAPhistCR_0_GHG!AH$2:AH$208,MATCH(Calculations_Table1!$A59,PRIMAPhistCR_0_GHG!$D$2:$D$208,0))</f>
        <v>117513.53</v>
      </c>
      <c r="U59">
        <f>INDEX(PRIMAPhistCR_0_GHG!AI$2:AI$208,MATCH(Calculations_Table1!$A59,PRIMAPhistCR_0_GHG!$D$2:$D$208,0))</f>
        <v>117161.19</v>
      </c>
      <c r="V59">
        <f>INDEX(PRIMAPhistCR_0_GHG!AJ$2:AJ$208,MATCH(Calculations_Table1!$A59,PRIMAPhistCR_0_GHG!$D$2:$D$208,0))</f>
        <v>117889.35</v>
      </c>
      <c r="W59">
        <f>INDEX(PRIMAPhistCR_0_GHG!AK$2:AK$208,MATCH(Calculations_Table1!$A59,PRIMAPhistCR_0_GHG!$D$2:$D$208,0))</f>
        <v>116800.8</v>
      </c>
      <c r="X59">
        <f>INDEX(PRIMAPhistCR_0_GHG!AL$2:AL$208,MATCH(Calculations_Table1!$A59,PRIMAPhistCR_0_GHG!$D$2:$D$208,0))</f>
        <v>107647.77</v>
      </c>
      <c r="Y59">
        <f>INDEX(PRIMAPhistCR_0_GHG!AM$2:AM$208,MATCH(Calculations_Table1!$A59,PRIMAPhistCR_0_GHG!$D$2:$D$208,0))</f>
        <v>111207.17</v>
      </c>
      <c r="AA59">
        <f>INDEX(UNPop_WPP2022_UN_2020_1July!$M$18:$M$303,MATCH(Calculations_Table1!A59,UNPop_WPP2022_UN_2020_1July!$F$18:$F$303,0))</f>
        <v>11561.717000000001</v>
      </c>
      <c r="AC59">
        <f t="shared" si="5"/>
        <v>777.30730400000004</v>
      </c>
      <c r="AD59">
        <f t="shared" si="6"/>
        <v>480.70761818181819</v>
      </c>
      <c r="AE59">
        <f t="shared" si="13"/>
        <v>296.59968581818185</v>
      </c>
      <c r="AF59">
        <f>INDEX(PRIMAPhistCR_0_CO2!AE$2:AE$208,MATCH(Calculations_Table1!$A59,PRIMAPhistCR_0_CO2!$D$2:$D$208,0))</f>
        <v>101688.15</v>
      </c>
      <c r="AG59">
        <f>INDEX(PRIMAPhistCR_0_CO2!AF$2:AF$208,MATCH(Calculations_Table1!$A59,PRIMAPhistCR_0_CO2!$D$2:$D$208,0))</f>
        <v>96019.849000000002</v>
      </c>
      <c r="AH59">
        <f>INDEX(PRIMAPhistCR_0_CO2!AG$2:AG$208,MATCH(Calculations_Table1!$A59,PRIMAPhistCR_0_CO2!$D$2:$D$208,0))</f>
        <v>100187.53</v>
      </c>
      <c r="AI59">
        <f>INDEX(PRIMAPhistCR_0_CO2!AH$2:AH$208,MATCH(Calculations_Table1!$A59,PRIMAPhistCR_0_CO2!$D$2:$D$208,0))</f>
        <v>98751.864000000001</v>
      </c>
      <c r="AJ59">
        <f>INDEX(PRIMAPhistCR_0_CO2!AI$2:AI$208,MATCH(Calculations_Table1!$A59,PRIMAPhistCR_0_CO2!$D$2:$D$208,0))</f>
        <v>98306.13</v>
      </c>
      <c r="AK59">
        <f>INDEX(PRIMAPhistCR_0_CO2!AJ$2:AJ$208,MATCH(Calculations_Table1!$A59,PRIMAPhistCR_0_CO2!$D$2:$D$208,0))</f>
        <v>99254.567999999999</v>
      </c>
      <c r="AL59">
        <f>INDEX(PRIMAPhistCR_0_CO2!AK$2:AK$208,MATCH(Calculations_Table1!$A59,PRIMAPhistCR_0_CO2!$D$2:$D$208,0))</f>
        <v>98884.402000000002</v>
      </c>
      <c r="AM59">
        <f>INDEX(PRIMAPhistCR_0_CO2!AL$2:AL$208,MATCH(Calculations_Table1!$A59,PRIMAPhistCR_0_CO2!$D$2:$D$208,0))</f>
        <v>90662.493000000002</v>
      </c>
      <c r="AN59">
        <f>INDEX(PRIMAPhistCR_0_CO2!AM$2:AM$208,MATCH(Calculations_Table1!$A59,PRIMAPhistCR_0_CO2!$D$2:$D$208,0))</f>
        <v>95240.467999999993</v>
      </c>
    </row>
    <row r="60" spans="1:40" x14ac:dyDescent="0.2">
      <c r="A60" t="s">
        <v>195</v>
      </c>
      <c r="B60" t="s">
        <v>278</v>
      </c>
      <c r="C60" t="str">
        <f t="shared" si="7"/>
        <v>Turkmenistan</v>
      </c>
      <c r="D60">
        <f t="shared" si="8"/>
        <v>877.93524999999988</v>
      </c>
      <c r="E60">
        <f t="shared" si="9"/>
        <v>483.07134909090905</v>
      </c>
      <c r="F60">
        <f t="shared" si="10"/>
        <v>394.86390090909083</v>
      </c>
      <c r="G60" s="1">
        <f t="shared" si="0"/>
        <v>3.9507086249999994E-4</v>
      </c>
      <c r="H60" s="1">
        <f t="shared" si="1"/>
        <v>1.7768875540909087E-4</v>
      </c>
      <c r="I60" s="1">
        <f t="shared" si="2"/>
        <v>9.3097052222727275E-5</v>
      </c>
      <c r="J60" s="1">
        <f t="shared" si="3"/>
        <v>6.3206908459855131E-11</v>
      </c>
      <c r="K60" s="1">
        <f t="shared" si="4"/>
        <v>2.8428208616594686E-11</v>
      </c>
      <c r="L60">
        <f t="shared" si="11"/>
        <v>51</v>
      </c>
      <c r="M60">
        <f t="shared" si="12"/>
        <v>15</v>
      </c>
      <c r="Q60">
        <f>INDEX(PRIMAPhistCR_0_GHG!AE$2:AE$208,MATCH(Calculations_Table1!$A60,PRIMAPhistCR_0_GHG!$D$2:$D$208,0))</f>
        <v>102188.17</v>
      </c>
      <c r="R60">
        <f>INDEX(PRIMAPhistCR_0_GHG!AF$2:AF$208,MATCH(Calculations_Table1!$A60,PRIMAPhistCR_0_GHG!$D$2:$D$208,0))</f>
        <v>103675.54</v>
      </c>
      <c r="S60">
        <f>INDEX(PRIMAPhistCR_0_GHG!AG$2:AG$208,MATCH(Calculations_Table1!$A60,PRIMAPhistCR_0_GHG!$D$2:$D$208,0))</f>
        <v>107093.61</v>
      </c>
      <c r="T60">
        <f>INDEX(PRIMAPhistCR_0_GHG!AH$2:AH$208,MATCH(Calculations_Table1!$A60,PRIMAPhistCR_0_GHG!$D$2:$D$208,0))</f>
        <v>104523.33</v>
      </c>
      <c r="U60">
        <f>INDEX(PRIMAPhistCR_0_GHG!AI$2:AI$208,MATCH(Calculations_Table1!$A60,PRIMAPhistCR_0_GHG!$D$2:$D$208,0))</f>
        <v>103932.84</v>
      </c>
      <c r="V60">
        <f>INDEX(PRIMAPhistCR_0_GHG!AJ$2:AJ$208,MATCH(Calculations_Table1!$A60,PRIMAPhistCR_0_GHG!$D$2:$D$208,0))</f>
        <v>108780.67</v>
      </c>
      <c r="W60">
        <f>INDEX(PRIMAPhistCR_0_GHG!AK$2:AK$208,MATCH(Calculations_Table1!$A60,PRIMAPhistCR_0_GHG!$D$2:$D$208,0))</f>
        <v>108294.44</v>
      </c>
      <c r="X60">
        <f>INDEX(PRIMAPhistCR_0_GHG!AL$2:AL$208,MATCH(Calculations_Table1!$A60,PRIMAPhistCR_0_GHG!$D$2:$D$208,0))</f>
        <v>127251.98</v>
      </c>
      <c r="Y60">
        <f>INDEX(PRIMAPhistCR_0_GHG!AM$2:AM$208,MATCH(Calculations_Table1!$A60,PRIMAPhistCR_0_GHG!$D$2:$D$208,0))</f>
        <v>114382.84</v>
      </c>
      <c r="AA60">
        <f>INDEX(UNPop_WPP2022_UN_2020_1July!$M$18:$M$303,MATCH(Calculations_Table1!A60,UNPop_WPP2022_UN_2020_1July!$F$18:$F$303,0))</f>
        <v>6250.4380000000001</v>
      </c>
      <c r="AC60">
        <f t="shared" si="5"/>
        <v>437.85459100000003</v>
      </c>
      <c r="AD60">
        <f t="shared" si="6"/>
        <v>230.97225272727275</v>
      </c>
      <c r="AE60">
        <f t="shared" si="13"/>
        <v>206.88233827272728</v>
      </c>
      <c r="AF60">
        <f>INDEX(PRIMAPhistCR_0_CO2!AE$2:AE$208,MATCH(Calculations_Table1!$A60,PRIMAPhistCR_0_CO2!$D$2:$D$208,0))</f>
        <v>48859.514999999999</v>
      </c>
      <c r="AG60">
        <f>INDEX(PRIMAPhistCR_0_CO2!AF$2:AF$208,MATCH(Calculations_Table1!$A60,PRIMAPhistCR_0_CO2!$D$2:$D$208,0))</f>
        <v>49486.330999999998</v>
      </c>
      <c r="AH60">
        <f>INDEX(PRIMAPhistCR_0_CO2!AG$2:AG$208,MATCH(Calculations_Table1!$A60,PRIMAPhistCR_0_CO2!$D$2:$D$208,0))</f>
        <v>51109.436000000002</v>
      </c>
      <c r="AI60">
        <f>INDEX(PRIMAPhistCR_0_CO2!AH$2:AH$208,MATCH(Calculations_Table1!$A60,PRIMAPhistCR_0_CO2!$D$2:$D$208,0))</f>
        <v>50944.103999999999</v>
      </c>
      <c r="AJ60">
        <f>INDEX(PRIMAPhistCR_0_CO2!AI$2:AI$208,MATCH(Calculations_Table1!$A60,PRIMAPhistCR_0_CO2!$D$2:$D$208,0))</f>
        <v>50737.56</v>
      </c>
      <c r="AK60">
        <f>INDEX(PRIMAPhistCR_0_CO2!AJ$2:AJ$208,MATCH(Calculations_Table1!$A60,PRIMAPhistCR_0_CO2!$D$2:$D$208,0))</f>
        <v>54662.781000000003</v>
      </c>
      <c r="AL60">
        <f>INDEX(PRIMAPhistCR_0_CO2!AK$2:AK$208,MATCH(Calculations_Table1!$A60,PRIMAPhistCR_0_CO2!$D$2:$D$208,0))</f>
        <v>53572.165999999997</v>
      </c>
      <c r="AM60">
        <f>INDEX(PRIMAPhistCR_0_CO2!AL$2:AL$208,MATCH(Calculations_Table1!$A60,PRIMAPhistCR_0_CO2!$D$2:$D$208,0))</f>
        <v>62355.506999999998</v>
      </c>
      <c r="AN60">
        <f>INDEX(PRIMAPhistCR_0_CO2!AM$2:AM$208,MATCH(Calculations_Table1!$A60,PRIMAPhistCR_0_CO2!$D$2:$D$208,0))</f>
        <v>64986.705999999998</v>
      </c>
    </row>
    <row r="61" spans="1:40" x14ac:dyDescent="0.2">
      <c r="A61" t="s">
        <v>154</v>
      </c>
      <c r="B61" t="s">
        <v>279</v>
      </c>
      <c r="C61" t="str">
        <f t="shared" si="7"/>
        <v>Oman</v>
      </c>
      <c r="D61">
        <f t="shared" si="8"/>
        <v>852.76570000000004</v>
      </c>
      <c r="E61">
        <f t="shared" si="9"/>
        <v>461.69203127272732</v>
      </c>
      <c r="F61">
        <f t="shared" si="10"/>
        <v>391.07366872727272</v>
      </c>
      <c r="G61" s="1">
        <f t="shared" si="0"/>
        <v>3.8374456500000001E-4</v>
      </c>
      <c r="H61" s="1">
        <f t="shared" si="1"/>
        <v>1.7598315092727271E-4</v>
      </c>
      <c r="I61" s="1">
        <f t="shared" si="2"/>
        <v>1.129751658409091E-4</v>
      </c>
      <c r="J61" s="1">
        <f t="shared" si="3"/>
        <v>8.4461999705506825E-11</v>
      </c>
      <c r="K61" s="1">
        <f t="shared" si="4"/>
        <v>3.8733809407290156E-11</v>
      </c>
      <c r="L61">
        <f t="shared" si="11"/>
        <v>52</v>
      </c>
      <c r="M61">
        <f t="shared" si="12"/>
        <v>6</v>
      </c>
      <c r="Q61">
        <f>INDEX(PRIMAPhistCR_0_GHG!AE$2:AE$208,MATCH(Calculations_Table1!$A61,PRIMAPhistCR_0_GHG!$D$2:$D$208,0))</f>
        <v>97665.622000000003</v>
      </c>
      <c r="R61">
        <f>INDEX(PRIMAPhistCR_0_GHG!AF$2:AF$208,MATCH(Calculations_Table1!$A61,PRIMAPhistCR_0_GHG!$D$2:$D$208,0))</f>
        <v>97886.9</v>
      </c>
      <c r="S61">
        <f>INDEX(PRIMAPhistCR_0_GHG!AG$2:AG$208,MATCH(Calculations_Table1!$A61,PRIMAPhistCR_0_GHG!$D$2:$D$208,0))</f>
        <v>101561.3</v>
      </c>
      <c r="T61">
        <f>INDEX(PRIMAPhistCR_0_GHG!AH$2:AH$208,MATCH(Calculations_Table1!$A61,PRIMAPhistCR_0_GHG!$D$2:$D$208,0))</f>
        <v>103932.94</v>
      </c>
      <c r="U61">
        <f>INDEX(PRIMAPhistCR_0_GHG!AI$2:AI$208,MATCH(Calculations_Table1!$A61,PRIMAPhistCR_0_GHG!$D$2:$D$208,0))</f>
        <v>105748.03</v>
      </c>
      <c r="V61">
        <f>INDEX(PRIMAPhistCR_0_GHG!AJ$2:AJ$208,MATCH(Calculations_Table1!$A61,PRIMAPhistCR_0_GHG!$D$2:$D$208,0))</f>
        <v>109639.94</v>
      </c>
      <c r="W61">
        <f>INDEX(PRIMAPhistCR_0_GHG!AK$2:AK$208,MATCH(Calculations_Table1!$A61,PRIMAPhistCR_0_GHG!$D$2:$D$208,0))</f>
        <v>111023.55</v>
      </c>
      <c r="X61">
        <f>INDEX(PRIMAPhistCR_0_GHG!AL$2:AL$208,MATCH(Calculations_Table1!$A61,PRIMAPhistCR_0_GHG!$D$2:$D$208,0))</f>
        <v>109099</v>
      </c>
      <c r="Y61">
        <f>INDEX(PRIMAPhistCR_0_GHG!AM$2:AM$208,MATCH(Calculations_Table1!$A61,PRIMAPhistCR_0_GHG!$D$2:$D$208,0))</f>
        <v>113874.04</v>
      </c>
      <c r="AA61">
        <f>INDEX(UNPop_WPP2022_UN_2020_1July!$M$18:$M$303,MATCH(Calculations_Table1!A61,UNPop_WPP2022_UN_2020_1July!$F$18:$F$303,0))</f>
        <v>4543.3990000000003</v>
      </c>
      <c r="AC61">
        <f t="shared" si="5"/>
        <v>546.78342700000007</v>
      </c>
      <c r="AD61">
        <f t="shared" si="6"/>
        <v>295.72750290909096</v>
      </c>
      <c r="AE61">
        <f t="shared" si="13"/>
        <v>251.05592409090912</v>
      </c>
      <c r="AF61">
        <f>INDEX(PRIMAPhistCR_0_CO2!AE$2:AE$208,MATCH(Calculations_Table1!$A61,PRIMAPhistCR_0_CO2!$D$2:$D$208,0))</f>
        <v>62557.741000000002</v>
      </c>
      <c r="AG61">
        <f>INDEX(PRIMAPhistCR_0_CO2!AF$2:AF$208,MATCH(Calculations_Table1!$A61,PRIMAPhistCR_0_CO2!$D$2:$D$208,0))</f>
        <v>62735.177000000003</v>
      </c>
      <c r="AH61">
        <f>INDEX(PRIMAPhistCR_0_CO2!AG$2:AG$208,MATCH(Calculations_Table1!$A61,PRIMAPhistCR_0_CO2!$D$2:$D$208,0))</f>
        <v>64786.527000000002</v>
      </c>
      <c r="AI61">
        <f>INDEX(PRIMAPhistCR_0_CO2!AH$2:AH$208,MATCH(Calculations_Table1!$A61,PRIMAPhistCR_0_CO2!$D$2:$D$208,0))</f>
        <v>65943.214999999997</v>
      </c>
      <c r="AJ61">
        <f>INDEX(PRIMAPhistCR_0_CO2!AI$2:AI$208,MATCH(Calculations_Table1!$A61,PRIMAPhistCR_0_CO2!$D$2:$D$208,0))</f>
        <v>67860.120999999999</v>
      </c>
      <c r="AK61">
        <f>INDEX(PRIMAPhistCR_0_CO2!AJ$2:AJ$208,MATCH(Calculations_Table1!$A61,PRIMAPhistCR_0_CO2!$D$2:$D$208,0))</f>
        <v>70097.672999999995</v>
      </c>
      <c r="AL61">
        <f>INDEX(PRIMAPhistCR_0_CO2!AK$2:AK$208,MATCH(Calculations_Table1!$A61,PRIMAPhistCR_0_CO2!$D$2:$D$208,0))</f>
        <v>70816.798999999999</v>
      </c>
      <c r="AM61">
        <f>INDEX(PRIMAPhistCR_0_CO2!AL$2:AL$208,MATCH(Calculations_Table1!$A61,PRIMAPhistCR_0_CO2!$D$2:$D$208,0))</f>
        <v>69853.494999999995</v>
      </c>
      <c r="AN61">
        <f>INDEX(PRIMAPhistCR_0_CO2!AM$2:AM$208,MATCH(Calculations_Table1!$A61,PRIMAPhistCR_0_CO2!$D$2:$D$208,0))</f>
        <v>74690.42</v>
      </c>
    </row>
    <row r="62" spans="1:40" x14ac:dyDescent="0.2">
      <c r="A62" t="s">
        <v>68</v>
      </c>
      <c r="B62" t="s">
        <v>280</v>
      </c>
      <c r="C62" t="str">
        <f t="shared" si="7"/>
        <v>Ecuador</v>
      </c>
      <c r="D62">
        <f t="shared" si="8"/>
        <v>843.41548999999998</v>
      </c>
      <c r="E62">
        <f t="shared" si="9"/>
        <v>493.79100727272726</v>
      </c>
      <c r="F62">
        <f t="shared" si="10"/>
        <v>349.62448272727272</v>
      </c>
      <c r="G62" s="1">
        <f t="shared" si="0"/>
        <v>3.7953697049999995E-4</v>
      </c>
      <c r="H62" s="1">
        <f t="shared" si="1"/>
        <v>1.5733101722727272E-4</v>
      </c>
      <c r="I62" s="1">
        <f t="shared" si="2"/>
        <v>1.2578238192272731E-4</v>
      </c>
      <c r="J62" s="1">
        <f t="shared" si="3"/>
        <v>2.1578583764081208E-11</v>
      </c>
      <c r="K62" s="1">
        <f t="shared" si="4"/>
        <v>8.9450588422368417E-12</v>
      </c>
      <c r="L62">
        <f t="shared" si="11"/>
        <v>53</v>
      </c>
      <c r="M62">
        <f t="shared" si="12"/>
        <v>78</v>
      </c>
      <c r="Q62">
        <f>INDEX(PRIMAPhistCR_0_GHG!AE$2:AE$208,MATCH(Calculations_Table1!$A62,PRIMAPhistCR_0_GHG!$D$2:$D$208,0))</f>
        <v>104455.79</v>
      </c>
      <c r="R62">
        <f>INDEX(PRIMAPhistCR_0_GHG!AF$2:AF$208,MATCH(Calculations_Table1!$A62,PRIMAPhistCR_0_GHG!$D$2:$D$208,0))</f>
        <v>106222.72</v>
      </c>
      <c r="S62">
        <f>INDEX(PRIMAPhistCR_0_GHG!AG$2:AG$208,MATCH(Calculations_Table1!$A62,PRIMAPhistCR_0_GHG!$D$2:$D$208,0))</f>
        <v>106251.19</v>
      </c>
      <c r="T62">
        <f>INDEX(PRIMAPhistCR_0_GHG!AH$2:AH$208,MATCH(Calculations_Table1!$A62,PRIMAPhistCR_0_GHG!$D$2:$D$208,0))</f>
        <v>109717.66</v>
      </c>
      <c r="U62">
        <f>INDEX(PRIMAPhistCR_0_GHG!AI$2:AI$208,MATCH(Calculations_Table1!$A62,PRIMAPhistCR_0_GHG!$D$2:$D$208,0))</f>
        <v>106225.37</v>
      </c>
      <c r="V62">
        <f>INDEX(PRIMAPhistCR_0_GHG!AJ$2:AJ$208,MATCH(Calculations_Table1!$A62,PRIMAPhistCR_0_GHG!$D$2:$D$208,0))</f>
        <v>102216.79</v>
      </c>
      <c r="W62">
        <f>INDEX(PRIMAPhistCR_0_GHG!AK$2:AK$208,MATCH(Calculations_Table1!$A62,PRIMAPhistCR_0_GHG!$D$2:$D$208,0))</f>
        <v>105923.37</v>
      </c>
      <c r="X62">
        <f>INDEX(PRIMAPhistCR_0_GHG!AL$2:AL$208,MATCH(Calculations_Table1!$A62,PRIMAPhistCR_0_GHG!$D$2:$D$208,0))</f>
        <v>99655.93</v>
      </c>
      <c r="Y62">
        <f>INDEX(PRIMAPhistCR_0_GHG!AM$2:AM$208,MATCH(Calculations_Table1!$A62,PRIMAPhistCR_0_GHG!$D$2:$D$208,0))</f>
        <v>107202.46</v>
      </c>
      <c r="AA62">
        <f>INDEX(UNPop_WPP2022_UN_2020_1July!$M$18:$M$303,MATCH(Calculations_Table1!A62,UNPop_WPP2022_UN_2020_1July!$F$18:$F$303,0))</f>
        <v>17588.595000000001</v>
      </c>
      <c r="AC62">
        <f t="shared" si="5"/>
        <v>669.41859700000009</v>
      </c>
      <c r="AD62">
        <f t="shared" si="6"/>
        <v>389.90219272727273</v>
      </c>
      <c r="AE62">
        <f t="shared" si="13"/>
        <v>279.51640427272736</v>
      </c>
      <c r="AF62">
        <f>INDEX(PRIMAPhistCR_0_CO2!AE$2:AE$208,MATCH(Calculations_Table1!$A62,PRIMAPhistCR_0_CO2!$D$2:$D$208,0))</f>
        <v>82479.31</v>
      </c>
      <c r="AG62">
        <f>INDEX(PRIMAPhistCR_0_CO2!AF$2:AF$208,MATCH(Calculations_Table1!$A62,PRIMAPhistCR_0_CO2!$D$2:$D$208,0))</f>
        <v>84494.986000000004</v>
      </c>
      <c r="AH62">
        <f>INDEX(PRIMAPhistCR_0_CO2!AG$2:AG$208,MATCH(Calculations_Table1!$A62,PRIMAPhistCR_0_CO2!$D$2:$D$208,0))</f>
        <v>85681.505999999994</v>
      </c>
      <c r="AI62">
        <f>INDEX(PRIMAPhistCR_0_CO2!AH$2:AH$208,MATCH(Calculations_Table1!$A62,PRIMAPhistCR_0_CO2!$D$2:$D$208,0))</f>
        <v>88209.562999999995</v>
      </c>
      <c r="AJ62">
        <f>INDEX(PRIMAPhistCR_0_CO2!AI$2:AI$208,MATCH(Calculations_Table1!$A62,PRIMAPhistCR_0_CO2!$D$2:$D$208,0))</f>
        <v>84561.203999999998</v>
      </c>
      <c r="AK62">
        <f>INDEX(PRIMAPhistCR_0_CO2!AJ$2:AJ$208,MATCH(Calculations_Table1!$A62,PRIMAPhistCR_0_CO2!$D$2:$D$208,0))</f>
        <v>80905.578999999998</v>
      </c>
      <c r="AL62">
        <f>INDEX(PRIMAPhistCR_0_CO2!AK$2:AK$208,MATCH(Calculations_Table1!$A62,PRIMAPhistCR_0_CO2!$D$2:$D$208,0))</f>
        <v>83758.248999999996</v>
      </c>
      <c r="AM62">
        <f>INDEX(PRIMAPhistCR_0_CO2!AL$2:AL$208,MATCH(Calculations_Table1!$A62,PRIMAPhistCR_0_CO2!$D$2:$D$208,0))</f>
        <v>77278.967000000004</v>
      </c>
      <c r="AN62">
        <f>INDEX(PRIMAPhistCR_0_CO2!AM$2:AM$208,MATCH(Calculations_Table1!$A62,PRIMAPhistCR_0_CO2!$D$2:$D$208,0))</f>
        <v>84528.543000000005</v>
      </c>
    </row>
    <row r="63" spans="1:40" x14ac:dyDescent="0.2">
      <c r="A63" t="s">
        <v>107</v>
      </c>
      <c r="B63" t="s">
        <v>281</v>
      </c>
      <c r="C63" t="str">
        <f t="shared" si="7"/>
        <v>Kenya</v>
      </c>
      <c r="D63">
        <f t="shared" si="8"/>
        <v>794.89913200000001</v>
      </c>
      <c r="E63">
        <f t="shared" si="9"/>
        <v>419.56305418181813</v>
      </c>
      <c r="F63">
        <f t="shared" si="10"/>
        <v>375.33607781818188</v>
      </c>
      <c r="G63" s="1">
        <f t="shared" si="0"/>
        <v>3.577046094E-4</v>
      </c>
      <c r="H63" s="1">
        <f t="shared" si="1"/>
        <v>1.6890123501818184E-4</v>
      </c>
      <c r="I63" s="1">
        <f t="shared" si="2"/>
        <v>6.8170108336363649E-5</v>
      </c>
      <c r="J63" s="1">
        <f t="shared" si="3"/>
        <v>6.8808164348019789E-12</v>
      </c>
      <c r="K63" s="1">
        <f t="shared" si="4"/>
        <v>3.2489891469971564E-12</v>
      </c>
      <c r="L63">
        <f t="shared" si="11"/>
        <v>54</v>
      </c>
      <c r="M63">
        <f t="shared" si="12"/>
        <v>162</v>
      </c>
      <c r="Q63">
        <f>INDEX(PRIMAPhistCR_0_GHG!AE$2:AE$208,MATCH(Calculations_Table1!$A63,PRIMAPhistCR_0_GHG!$D$2:$D$208,0))</f>
        <v>88753.722999999998</v>
      </c>
      <c r="R63">
        <f>INDEX(PRIMAPhistCR_0_GHG!AF$2:AF$208,MATCH(Calculations_Table1!$A63,PRIMAPhistCR_0_GHG!$D$2:$D$208,0))</f>
        <v>90524.198000000004</v>
      </c>
      <c r="S63">
        <f>INDEX(PRIMAPhistCR_0_GHG!AG$2:AG$208,MATCH(Calculations_Table1!$A63,PRIMAPhistCR_0_GHG!$D$2:$D$208,0))</f>
        <v>94191.983999999997</v>
      </c>
      <c r="T63">
        <f>INDEX(PRIMAPhistCR_0_GHG!AH$2:AH$208,MATCH(Calculations_Table1!$A63,PRIMAPhistCR_0_GHG!$D$2:$D$208,0))</f>
        <v>98975.691000000006</v>
      </c>
      <c r="U63">
        <f>INDEX(PRIMAPhistCR_0_GHG!AI$2:AI$208,MATCH(Calculations_Table1!$A63,PRIMAPhistCR_0_GHG!$D$2:$D$208,0))</f>
        <v>95366.733999999997</v>
      </c>
      <c r="V63">
        <f>INDEX(PRIMAPhistCR_0_GHG!AJ$2:AJ$208,MATCH(Calculations_Table1!$A63,PRIMAPhistCR_0_GHG!$D$2:$D$208,0))</f>
        <v>97863.705000000002</v>
      </c>
      <c r="W63">
        <f>INDEX(PRIMAPhistCR_0_GHG!AK$2:AK$208,MATCH(Calculations_Table1!$A63,PRIMAPhistCR_0_GHG!$D$2:$D$208,0))</f>
        <v>104259.17</v>
      </c>
      <c r="X63">
        <f>INDEX(PRIMAPhistCR_0_GHG!AL$2:AL$208,MATCH(Calculations_Table1!$A63,PRIMAPhistCR_0_GHG!$D$2:$D$208,0))</f>
        <v>104879.97</v>
      </c>
      <c r="Y63">
        <f>INDEX(PRIMAPhistCR_0_GHG!AM$2:AM$208,MATCH(Calculations_Table1!$A63,PRIMAPhistCR_0_GHG!$D$2:$D$208,0))</f>
        <v>108837.68</v>
      </c>
      <c r="AA63">
        <f>INDEX(UNPop_WPP2022_UN_2020_1July!$M$18:$M$303,MATCH(Calculations_Table1!A63,UNPop_WPP2022_UN_2020_1July!$F$18:$F$303,0))</f>
        <v>51985.78</v>
      </c>
      <c r="AC63">
        <f t="shared" si="5"/>
        <v>319.80260200000004</v>
      </c>
      <c r="AD63">
        <f t="shared" si="6"/>
        <v>168.31347236363635</v>
      </c>
      <c r="AE63">
        <f t="shared" si="13"/>
        <v>151.48912963636369</v>
      </c>
      <c r="AF63">
        <f>INDEX(PRIMAPhistCR_0_CO2!AE$2:AE$208,MATCH(Calculations_Table1!$A63,PRIMAPhistCR_0_CO2!$D$2:$D$208,0))</f>
        <v>35604.773000000001</v>
      </c>
      <c r="AG63">
        <f>INDEX(PRIMAPhistCR_0_CO2!AF$2:AF$208,MATCH(Calculations_Table1!$A63,PRIMAPhistCR_0_CO2!$D$2:$D$208,0))</f>
        <v>36822.870000000003</v>
      </c>
      <c r="AH63">
        <f>INDEX(PRIMAPhistCR_0_CO2!AG$2:AG$208,MATCH(Calculations_Table1!$A63,PRIMAPhistCR_0_CO2!$D$2:$D$208,0))</f>
        <v>39750.199999999997</v>
      </c>
      <c r="AI63">
        <f>INDEX(PRIMAPhistCR_0_CO2!AH$2:AH$208,MATCH(Calculations_Table1!$A63,PRIMAPhistCR_0_CO2!$D$2:$D$208,0))</f>
        <v>40788.832999999999</v>
      </c>
      <c r="AJ63">
        <f>INDEX(PRIMAPhistCR_0_CO2!AI$2:AI$208,MATCH(Calculations_Table1!$A63,PRIMAPhistCR_0_CO2!$D$2:$D$208,0))</f>
        <v>39786.004999999997</v>
      </c>
      <c r="AK63">
        <f>INDEX(PRIMAPhistCR_0_CO2!AJ$2:AJ$208,MATCH(Calculations_Table1!$A63,PRIMAPhistCR_0_CO2!$D$2:$D$208,0))</f>
        <v>40324.436999999998</v>
      </c>
      <c r="AL63">
        <f>INDEX(PRIMAPhistCR_0_CO2!AK$2:AK$208,MATCH(Calculations_Table1!$A63,PRIMAPhistCR_0_CO2!$D$2:$D$208,0))</f>
        <v>40240.28</v>
      </c>
      <c r="AM63">
        <f>INDEX(PRIMAPhistCR_0_CO2!AL$2:AL$208,MATCH(Calculations_Table1!$A63,PRIMAPhistCR_0_CO2!$D$2:$D$208,0))</f>
        <v>39854.101000000002</v>
      </c>
      <c r="AN63">
        <f>INDEX(PRIMAPhistCR_0_CO2!AM$2:AM$208,MATCH(Calculations_Table1!$A63,PRIMAPhistCR_0_CO2!$D$2:$D$208,0))</f>
        <v>42235.875999999997</v>
      </c>
    </row>
    <row r="64" spans="1:40" x14ac:dyDescent="0.2">
      <c r="A64" t="s">
        <v>113</v>
      </c>
      <c r="B64" t="s">
        <v>282</v>
      </c>
      <c r="C64" t="str">
        <f t="shared" si="7"/>
        <v>Kuwait</v>
      </c>
      <c r="D64">
        <f t="shared" si="8"/>
        <v>773.63955199999987</v>
      </c>
      <c r="E64">
        <f t="shared" si="9"/>
        <v>429.18368290909092</v>
      </c>
      <c r="F64">
        <f t="shared" si="10"/>
        <v>344.45586909090895</v>
      </c>
      <c r="G64" s="1">
        <f t="shared" si="0"/>
        <v>3.4813779839999991E-4</v>
      </c>
      <c r="H64" s="1">
        <f t="shared" si="1"/>
        <v>1.5500514109090903E-4</v>
      </c>
      <c r="I64" s="1">
        <f t="shared" si="2"/>
        <v>1.2056129292272725E-4</v>
      </c>
      <c r="J64" s="1">
        <f t="shared" si="3"/>
        <v>7.9839988404850495E-11</v>
      </c>
      <c r="K64" s="1">
        <f t="shared" si="4"/>
        <v>3.5548017837382853E-11</v>
      </c>
      <c r="L64">
        <f t="shared" si="11"/>
        <v>55</v>
      </c>
      <c r="M64">
        <f t="shared" si="12"/>
        <v>8</v>
      </c>
      <c r="Q64">
        <f>INDEX(PRIMAPhistCR_0_GHG!AE$2:AE$208,MATCH(Calculations_Table1!$A64,PRIMAPhistCR_0_GHG!$D$2:$D$208,0))</f>
        <v>90788.856</v>
      </c>
      <c r="R64">
        <f>INDEX(PRIMAPhistCR_0_GHG!AF$2:AF$208,MATCH(Calculations_Table1!$A64,PRIMAPhistCR_0_GHG!$D$2:$D$208,0))</f>
        <v>87461.048999999999</v>
      </c>
      <c r="S64">
        <f>INDEX(PRIMAPhistCR_0_GHG!AG$2:AG$208,MATCH(Calculations_Table1!$A64,PRIMAPhistCR_0_GHG!$D$2:$D$208,0))</f>
        <v>91975.271999999997</v>
      </c>
      <c r="T64">
        <f>INDEX(PRIMAPhistCR_0_GHG!AH$2:AH$208,MATCH(Calculations_Table1!$A64,PRIMAPhistCR_0_GHG!$D$2:$D$208,0))</f>
        <v>97998.415999999997</v>
      </c>
      <c r="U64">
        <f>INDEX(PRIMAPhistCR_0_GHG!AI$2:AI$208,MATCH(Calculations_Table1!$A64,PRIMAPhistCR_0_GHG!$D$2:$D$208,0))</f>
        <v>101065.29</v>
      </c>
      <c r="V64">
        <f>INDEX(PRIMAPhistCR_0_GHG!AJ$2:AJ$208,MATCH(Calculations_Table1!$A64,PRIMAPhistCR_0_GHG!$D$2:$D$208,0))</f>
        <v>104294.49</v>
      </c>
      <c r="W64">
        <f>INDEX(PRIMAPhistCR_0_GHG!AK$2:AK$208,MATCH(Calculations_Table1!$A64,PRIMAPhistCR_0_GHG!$D$2:$D$208,0))</f>
        <v>97485.572</v>
      </c>
      <c r="X64">
        <f>INDEX(PRIMAPhistCR_0_GHG!AL$2:AL$208,MATCH(Calculations_Table1!$A64,PRIMAPhistCR_0_GHG!$D$2:$D$208,0))</f>
        <v>93776.463000000003</v>
      </c>
      <c r="Y64">
        <f>INDEX(PRIMAPhistCR_0_GHG!AM$2:AM$208,MATCH(Calculations_Table1!$A64,PRIMAPhistCR_0_GHG!$D$2:$D$208,0))</f>
        <v>99583</v>
      </c>
      <c r="AA64">
        <f>INDEX(UNPop_WPP2022_UN_2020_1July!$M$18:$M$303,MATCH(Calculations_Table1!A64,UNPop_WPP2022_UN_2020_1July!$F$18:$F$303,0))</f>
        <v>4360.4440000000004</v>
      </c>
      <c r="AC64">
        <f t="shared" si="5"/>
        <v>645.117257</v>
      </c>
      <c r="AD64">
        <f t="shared" si="6"/>
        <v>377.20327272727275</v>
      </c>
      <c r="AE64">
        <f t="shared" si="13"/>
        <v>267.91398427272725</v>
      </c>
      <c r="AF64">
        <f>INDEX(PRIMAPhistCR_0_CO2!AE$2:AE$208,MATCH(Calculations_Table1!$A64,PRIMAPhistCR_0_CO2!$D$2:$D$208,0))</f>
        <v>79793</v>
      </c>
      <c r="AG64">
        <f>INDEX(PRIMAPhistCR_0_CO2!AF$2:AF$208,MATCH(Calculations_Table1!$A64,PRIMAPhistCR_0_CO2!$D$2:$D$208,0))</f>
        <v>75758.337</v>
      </c>
      <c r="AH64">
        <f>INDEX(PRIMAPhistCR_0_CO2!AG$2:AG$208,MATCH(Calculations_Table1!$A64,PRIMAPhistCR_0_CO2!$D$2:$D$208,0))</f>
        <v>79361.502999999997</v>
      </c>
      <c r="AI64">
        <f>INDEX(PRIMAPhistCR_0_CO2!AH$2:AH$208,MATCH(Calculations_Table1!$A64,PRIMAPhistCR_0_CO2!$D$2:$D$208,0))</f>
        <v>84096.831999999995</v>
      </c>
      <c r="AJ64">
        <f>INDEX(PRIMAPhistCR_0_CO2!AI$2:AI$208,MATCH(Calculations_Table1!$A64,PRIMAPhistCR_0_CO2!$D$2:$D$208,0))</f>
        <v>85929.933000000005</v>
      </c>
      <c r="AK64">
        <f>INDEX(PRIMAPhistCR_0_CO2!AJ$2:AJ$208,MATCH(Calculations_Table1!$A64,PRIMAPhistCR_0_CO2!$D$2:$D$208,0))</f>
        <v>87676.384999999995</v>
      </c>
      <c r="AL64">
        <f>INDEX(PRIMAPhistCR_0_CO2!AK$2:AK$208,MATCH(Calculations_Table1!$A64,PRIMAPhistCR_0_CO2!$D$2:$D$208,0))</f>
        <v>79368.555999999997</v>
      </c>
      <c r="AM64">
        <f>INDEX(PRIMAPhistCR_0_CO2!AL$2:AL$208,MATCH(Calculations_Table1!$A64,PRIMAPhistCR_0_CO2!$D$2:$D$208,0))</f>
        <v>74318.197</v>
      </c>
      <c r="AN64">
        <f>INDEX(PRIMAPhistCR_0_CO2!AM$2:AM$208,MATCH(Calculations_Table1!$A64,PRIMAPhistCR_0_CO2!$D$2:$D$208,0))</f>
        <v>78607.513999999996</v>
      </c>
    </row>
    <row r="65" spans="1:40" x14ac:dyDescent="0.2">
      <c r="A65" t="s">
        <v>143</v>
      </c>
      <c r="B65" t="s">
        <v>283</v>
      </c>
      <c r="C65" t="str">
        <f t="shared" si="7"/>
        <v>Malaysia</v>
      </c>
      <c r="D65">
        <f t="shared" si="8"/>
        <v>767.09310300000004</v>
      </c>
      <c r="E65">
        <f t="shared" si="9"/>
        <v>323.31370145454542</v>
      </c>
      <c r="F65">
        <f t="shared" si="10"/>
        <v>443.77940154545462</v>
      </c>
      <c r="G65" s="1">
        <f t="shared" si="0"/>
        <v>3.4519189634999998E-4</v>
      </c>
      <c r="H65" s="1">
        <f t="shared" si="1"/>
        <v>1.9970073069545456E-4</v>
      </c>
      <c r="I65" s="1">
        <f t="shared" si="2"/>
        <v>9.6541472497090915E-5</v>
      </c>
      <c r="J65" s="1">
        <f t="shared" si="3"/>
        <v>1.0397348467814435E-11</v>
      </c>
      <c r="K65" s="1">
        <f t="shared" si="4"/>
        <v>6.0150835181035895E-12</v>
      </c>
      <c r="L65">
        <f t="shared" si="11"/>
        <v>56</v>
      </c>
      <c r="M65">
        <f t="shared" si="12"/>
        <v>135</v>
      </c>
      <c r="Q65">
        <f>INDEX(PRIMAPhistCR_0_GHG!AE$2:AE$208,MATCH(Calculations_Table1!$A65,PRIMAPhistCR_0_GHG!$D$2:$D$208,0))</f>
        <v>68393.282999999996</v>
      </c>
      <c r="R65">
        <f>INDEX(PRIMAPhistCR_0_GHG!AF$2:AF$208,MATCH(Calculations_Table1!$A65,PRIMAPhistCR_0_GHG!$D$2:$D$208,0))</f>
        <v>71982.221000000005</v>
      </c>
      <c r="S65">
        <f>INDEX(PRIMAPhistCR_0_GHG!AG$2:AG$208,MATCH(Calculations_Table1!$A65,PRIMAPhistCR_0_GHG!$D$2:$D$208,0))</f>
        <v>81890.070999999996</v>
      </c>
      <c r="T65">
        <f>INDEX(PRIMAPhistCR_0_GHG!AH$2:AH$208,MATCH(Calculations_Table1!$A65,PRIMAPhistCR_0_GHG!$D$2:$D$208,0))</f>
        <v>106531.43</v>
      </c>
      <c r="U65">
        <f>INDEX(PRIMAPhistCR_0_GHG!AI$2:AI$208,MATCH(Calculations_Table1!$A65,PRIMAPhistCR_0_GHG!$D$2:$D$208,0))</f>
        <v>80829.808999999994</v>
      </c>
      <c r="V65">
        <f>INDEX(PRIMAPhistCR_0_GHG!AJ$2:AJ$208,MATCH(Calculations_Table1!$A65,PRIMAPhistCR_0_GHG!$D$2:$D$208,0))</f>
        <v>87009.801999999996</v>
      </c>
      <c r="W65">
        <f>INDEX(PRIMAPhistCR_0_GHG!AK$2:AK$208,MATCH(Calculations_Table1!$A65,PRIMAPhistCR_0_GHG!$D$2:$D$208,0))</f>
        <v>123086.92</v>
      </c>
      <c r="X65">
        <f>INDEX(PRIMAPhistCR_0_GHG!AL$2:AL$208,MATCH(Calculations_Table1!$A65,PRIMAPhistCR_0_GHG!$D$2:$D$208,0))</f>
        <v>104828.94</v>
      </c>
      <c r="Y65">
        <f>INDEX(PRIMAPhistCR_0_GHG!AM$2:AM$208,MATCH(Calculations_Table1!$A65,PRIMAPhistCR_0_GHG!$D$2:$D$208,0))</f>
        <v>110933.91</v>
      </c>
      <c r="AA65">
        <f>INDEX(UNPop_WPP2022_UN_2020_1July!$M$18:$M$303,MATCH(Calculations_Table1!A65,UNPop_WPP2022_UN_2020_1July!$F$18:$F$303,0))</f>
        <v>33199.993000000002</v>
      </c>
      <c r="AC65">
        <f t="shared" si="5"/>
        <v>181.31327704</v>
      </c>
      <c r="AD65">
        <f t="shared" si="6"/>
        <v>-33.223328509090912</v>
      </c>
      <c r="AE65">
        <f t="shared" si="13"/>
        <v>214.53660554909092</v>
      </c>
      <c r="AF65">
        <f>INDEX(PRIMAPhistCR_0_CO2!AE$2:AE$208,MATCH(Calculations_Table1!$A65,PRIMAPhistCR_0_CO2!$D$2:$D$208,0))</f>
        <v>-7028.0118000000002</v>
      </c>
      <c r="AG65">
        <f>INDEX(PRIMAPhistCR_0_CO2!AF$2:AF$208,MATCH(Calculations_Table1!$A65,PRIMAPhistCR_0_CO2!$D$2:$D$208,0))</f>
        <v>179.68073999999999</v>
      </c>
      <c r="AH65">
        <f>INDEX(PRIMAPhistCR_0_CO2!AG$2:AG$208,MATCH(Calculations_Table1!$A65,PRIMAPhistCR_0_CO2!$D$2:$D$208,0))</f>
        <v>9055.5215000000007</v>
      </c>
      <c r="AI65">
        <f>INDEX(PRIMAPhistCR_0_CO2!AH$2:AH$208,MATCH(Calculations_Table1!$A65,PRIMAPhistCR_0_CO2!$D$2:$D$208,0))</f>
        <v>30236.311000000002</v>
      </c>
      <c r="AJ65">
        <f>INDEX(PRIMAPhistCR_0_CO2!AI$2:AI$208,MATCH(Calculations_Table1!$A65,PRIMAPhistCR_0_CO2!$D$2:$D$208,0))</f>
        <v>5127.1688000000004</v>
      </c>
      <c r="AK65">
        <f>INDEX(PRIMAPhistCR_0_CO2!AJ$2:AJ$208,MATCH(Calculations_Table1!$A65,PRIMAPhistCR_0_CO2!$D$2:$D$208,0))</f>
        <v>14443.768</v>
      </c>
      <c r="AL65">
        <f>INDEX(PRIMAPhistCR_0_CO2!AK$2:AK$208,MATCH(Calculations_Table1!$A65,PRIMAPhistCR_0_CO2!$D$2:$D$208,0))</f>
        <v>51166.186000000002</v>
      </c>
      <c r="AM65">
        <f>INDEX(PRIMAPhistCR_0_CO2!AL$2:AL$208,MATCH(Calculations_Table1!$A65,PRIMAPhistCR_0_CO2!$D$2:$D$208,0))</f>
        <v>31682.225999999999</v>
      </c>
      <c r="AN65">
        <f>INDEX(PRIMAPhistCR_0_CO2!AM$2:AM$208,MATCH(Calculations_Table1!$A65,PRIMAPhistCR_0_CO2!$D$2:$D$208,0))</f>
        <v>39422.415000000001</v>
      </c>
    </row>
    <row r="66" spans="1:40" x14ac:dyDescent="0.2">
      <c r="A66" t="s">
        <v>126</v>
      </c>
      <c r="B66" t="s">
        <v>284</v>
      </c>
      <c r="C66" t="str">
        <f t="shared" si="7"/>
        <v>Morocco</v>
      </c>
      <c r="D66">
        <f t="shared" si="8"/>
        <v>714.83227699999998</v>
      </c>
      <c r="E66">
        <f t="shared" si="9"/>
        <v>382.76810945454542</v>
      </c>
      <c r="F66">
        <f t="shared" si="10"/>
        <v>332.06416754545455</v>
      </c>
      <c r="G66" s="1">
        <f t="shared" si="0"/>
        <v>3.2167452464999997E-4</v>
      </c>
      <c r="H66" s="1">
        <f t="shared" si="1"/>
        <v>1.4942887539545454E-4</v>
      </c>
      <c r="I66" s="1">
        <f t="shared" si="2"/>
        <v>1.0573581747272729E-4</v>
      </c>
      <c r="J66" s="1">
        <f t="shared" si="3"/>
        <v>8.7676558007992195E-12</v>
      </c>
      <c r="K66" s="1">
        <f t="shared" si="4"/>
        <v>4.0728775385410707E-12</v>
      </c>
      <c r="L66">
        <f t="shared" si="11"/>
        <v>57</v>
      </c>
      <c r="M66">
        <f t="shared" si="12"/>
        <v>146</v>
      </c>
      <c r="Q66">
        <f>INDEX(PRIMAPhistCR_0_GHG!AE$2:AE$208,MATCH(Calculations_Table1!$A66,PRIMAPhistCR_0_GHG!$D$2:$D$208,0))</f>
        <v>80970.176999999996</v>
      </c>
      <c r="R66">
        <f>INDEX(PRIMAPhistCR_0_GHG!AF$2:AF$208,MATCH(Calculations_Table1!$A66,PRIMAPhistCR_0_GHG!$D$2:$D$208,0))</f>
        <v>80809.260999999999</v>
      </c>
      <c r="S66">
        <f>INDEX(PRIMAPhistCR_0_GHG!AG$2:AG$208,MATCH(Calculations_Table1!$A66,PRIMAPhistCR_0_GHG!$D$2:$D$208,0))</f>
        <v>83842.338000000003</v>
      </c>
      <c r="T66">
        <f>INDEX(PRIMAPhistCR_0_GHG!AH$2:AH$208,MATCH(Calculations_Table1!$A66,PRIMAPhistCR_0_GHG!$D$2:$D$208,0))</f>
        <v>83505.491999999998</v>
      </c>
      <c r="U66">
        <f>INDEX(PRIMAPhistCR_0_GHG!AI$2:AI$208,MATCH(Calculations_Table1!$A66,PRIMAPhistCR_0_GHG!$D$2:$D$208,0))</f>
        <v>88262.535000000003</v>
      </c>
      <c r="V66">
        <f>INDEX(PRIMAPhistCR_0_GHG!AJ$2:AJ$208,MATCH(Calculations_Table1!$A66,PRIMAPhistCR_0_GHG!$D$2:$D$208,0))</f>
        <v>90980.837</v>
      </c>
      <c r="W66">
        <f>INDEX(PRIMAPhistCR_0_GHG!AK$2:AK$208,MATCH(Calculations_Table1!$A66,PRIMAPhistCR_0_GHG!$D$2:$D$208,0))</f>
        <v>97226.434999999998</v>
      </c>
      <c r="X66">
        <f>INDEX(PRIMAPhistCR_0_GHG!AL$2:AL$208,MATCH(Calculations_Table1!$A66,PRIMAPhistCR_0_GHG!$D$2:$D$208,0))</f>
        <v>90738.138999999996</v>
      </c>
      <c r="Y66">
        <f>INDEX(PRIMAPhistCR_0_GHG!AM$2:AM$208,MATCH(Calculations_Table1!$A66,PRIMAPhistCR_0_GHG!$D$2:$D$208,0))</f>
        <v>99467.24</v>
      </c>
      <c r="AA66">
        <f>INDEX(UNPop_WPP2022_UN_2020_1July!$M$18:$M$303,MATCH(Calculations_Table1!A66,UNPop_WPP2022_UN_2020_1July!$F$18:$F$303,0))</f>
        <v>36688.771999999997</v>
      </c>
      <c r="AC66">
        <f t="shared" si="5"/>
        <v>500.01654400000001</v>
      </c>
      <c r="AD66">
        <f t="shared" si="6"/>
        <v>265.04806072727268</v>
      </c>
      <c r="AE66">
        <f t="shared" si="13"/>
        <v>234.96848327272733</v>
      </c>
      <c r="AF66">
        <f>INDEX(PRIMAPhistCR_0_CO2!AE$2:AE$208,MATCH(Calculations_Table1!$A66,PRIMAPhistCR_0_CO2!$D$2:$D$208,0))</f>
        <v>56067.858999999997</v>
      </c>
      <c r="AG66">
        <f>INDEX(PRIMAPhistCR_0_CO2!AF$2:AF$208,MATCH(Calculations_Table1!$A66,PRIMAPhistCR_0_CO2!$D$2:$D$208,0))</f>
        <v>56757.985999999997</v>
      </c>
      <c r="AH66">
        <f>INDEX(PRIMAPhistCR_0_CO2!AG$2:AG$208,MATCH(Calculations_Table1!$A66,PRIMAPhistCR_0_CO2!$D$2:$D$208,0))</f>
        <v>58515.671000000002</v>
      </c>
      <c r="AI66">
        <f>INDEX(PRIMAPhistCR_0_CO2!AH$2:AH$208,MATCH(Calculations_Table1!$A66,PRIMAPhistCR_0_CO2!$D$2:$D$208,0))</f>
        <v>58874.243000000002</v>
      </c>
      <c r="AJ66">
        <f>INDEX(PRIMAPhistCR_0_CO2!AI$2:AI$208,MATCH(Calculations_Table1!$A66,PRIMAPhistCR_0_CO2!$D$2:$D$208,0))</f>
        <v>60821.932999999997</v>
      </c>
      <c r="AK66">
        <f>INDEX(PRIMAPhistCR_0_CO2!AJ$2:AJ$208,MATCH(Calculations_Table1!$A66,PRIMAPhistCR_0_CO2!$D$2:$D$208,0))</f>
        <v>62738.481</v>
      </c>
      <c r="AL66">
        <f>INDEX(PRIMAPhistCR_0_CO2!AK$2:AK$208,MATCH(Calculations_Table1!$A66,PRIMAPhistCR_0_CO2!$D$2:$D$208,0))</f>
        <v>68901.650999999998</v>
      </c>
      <c r="AM66">
        <f>INDEX(PRIMAPhistCR_0_CO2!AL$2:AL$208,MATCH(Calculations_Table1!$A66,PRIMAPhistCR_0_CO2!$D$2:$D$208,0))</f>
        <v>62732.548999999999</v>
      </c>
      <c r="AN66">
        <f>INDEX(PRIMAPhistCR_0_CO2!AM$2:AM$208,MATCH(Calculations_Table1!$A66,PRIMAPhistCR_0_CO2!$D$2:$D$208,0))</f>
        <v>70674.03</v>
      </c>
    </row>
    <row r="67" spans="1:40" x14ac:dyDescent="0.2">
      <c r="A67" t="s">
        <v>101</v>
      </c>
      <c r="B67" t="s">
        <v>285</v>
      </c>
      <c r="C67" t="str">
        <f t="shared" si="7"/>
        <v>Israel</v>
      </c>
      <c r="D67">
        <f t="shared" si="8"/>
        <v>691.65662100000009</v>
      </c>
      <c r="E67">
        <f t="shared" si="9"/>
        <v>399.0143323636363</v>
      </c>
      <c r="F67">
        <f t="shared" si="10"/>
        <v>292.64228863636379</v>
      </c>
      <c r="G67" s="1">
        <f t="shared" si="0"/>
        <v>3.1124547945000003E-4</v>
      </c>
      <c r="H67" s="1">
        <f t="shared" si="1"/>
        <v>1.3168902988636369E-4</v>
      </c>
      <c r="I67" s="1">
        <f t="shared" si="2"/>
        <v>9.2939015454545493E-5</v>
      </c>
      <c r="J67" s="1">
        <f t="shared" si="3"/>
        <v>3.5540493336617384E-11</v>
      </c>
      <c r="K67" s="1">
        <f t="shared" si="4"/>
        <v>1.5037304629941724E-11</v>
      </c>
      <c r="L67">
        <f t="shared" si="11"/>
        <v>58</v>
      </c>
      <c r="M67">
        <f t="shared" si="12"/>
        <v>39</v>
      </c>
      <c r="Q67">
        <f>INDEX(PRIMAPhistCR_0_GHG!AE$2:AE$208,MATCH(Calculations_Table1!$A67,PRIMAPhistCR_0_GHG!$D$2:$D$208,0))</f>
        <v>84406.877999999997</v>
      </c>
      <c r="R67">
        <f>INDEX(PRIMAPhistCR_0_GHG!AF$2:AF$208,MATCH(Calculations_Table1!$A67,PRIMAPhistCR_0_GHG!$D$2:$D$208,0))</f>
        <v>82472.217000000004</v>
      </c>
      <c r="S67">
        <f>INDEX(PRIMAPhistCR_0_GHG!AG$2:AG$208,MATCH(Calculations_Table1!$A67,PRIMAPhistCR_0_GHG!$D$2:$D$208,0))</f>
        <v>86593.046000000002</v>
      </c>
      <c r="T67">
        <f>INDEX(PRIMAPhistCR_0_GHG!AH$2:AH$208,MATCH(Calculations_Table1!$A67,PRIMAPhistCR_0_GHG!$D$2:$D$208,0))</f>
        <v>87001.932000000001</v>
      </c>
      <c r="U67">
        <f>INDEX(PRIMAPhistCR_0_GHG!AI$2:AI$208,MATCH(Calculations_Table1!$A67,PRIMAPhistCR_0_GHG!$D$2:$D$208,0))</f>
        <v>86475.834000000003</v>
      </c>
      <c r="V67">
        <f>INDEX(PRIMAPhistCR_0_GHG!AJ$2:AJ$208,MATCH(Calculations_Table1!$A67,PRIMAPhistCR_0_GHG!$D$2:$D$208,0))</f>
        <v>87021.713000000003</v>
      </c>
      <c r="W67">
        <f>INDEX(PRIMAPhistCR_0_GHG!AK$2:AK$208,MATCH(Calculations_Table1!$A67,PRIMAPhistCR_0_GHG!$D$2:$D$208,0))</f>
        <v>87735.231</v>
      </c>
      <c r="X67">
        <f>INDEX(PRIMAPhistCR_0_GHG!AL$2:AL$208,MATCH(Calculations_Table1!$A67,PRIMAPhistCR_0_GHG!$D$2:$D$208,0))</f>
        <v>86898.767999999996</v>
      </c>
      <c r="Y67">
        <f>INDEX(PRIMAPhistCR_0_GHG!AM$2:AM$208,MATCH(Calculations_Table1!$A67,PRIMAPhistCR_0_GHG!$D$2:$D$208,0))</f>
        <v>87457.88</v>
      </c>
      <c r="AA67">
        <f>INDEX(UNPop_WPP2022_UN_2020_1July!$M$18:$M$303,MATCH(Calculations_Table1!A67,UNPop_WPP2022_UN_2020_1July!$F$18:$F$303,0))</f>
        <v>8757.4889999999996</v>
      </c>
      <c r="AC67">
        <f t="shared" si="5"/>
        <v>523.40577200000007</v>
      </c>
      <c r="AD67">
        <f t="shared" si="6"/>
        <v>316.87462654545453</v>
      </c>
      <c r="AE67">
        <f t="shared" si="13"/>
        <v>206.53114545454554</v>
      </c>
      <c r="AF67">
        <f>INDEX(PRIMAPhistCR_0_CO2!AE$2:AE$208,MATCH(Calculations_Table1!$A67,PRIMAPhistCR_0_CO2!$D$2:$D$208,0))</f>
        <v>67031.171000000002</v>
      </c>
      <c r="AG67">
        <f>INDEX(PRIMAPhistCR_0_CO2!AF$2:AF$208,MATCH(Calculations_Table1!$A67,PRIMAPhistCR_0_CO2!$D$2:$D$208,0))</f>
        <v>65211.497000000003</v>
      </c>
      <c r="AH67">
        <f>INDEX(PRIMAPhistCR_0_CO2!AG$2:AG$208,MATCH(Calculations_Table1!$A67,PRIMAPhistCR_0_CO2!$D$2:$D$208,0))</f>
        <v>67056.520999999993</v>
      </c>
      <c r="AI67">
        <f>INDEX(PRIMAPhistCR_0_CO2!AH$2:AH$208,MATCH(Calculations_Table1!$A67,PRIMAPhistCR_0_CO2!$D$2:$D$208,0))</f>
        <v>66081.728000000003</v>
      </c>
      <c r="AJ67">
        <f>INDEX(PRIMAPhistCR_0_CO2!AI$2:AI$208,MATCH(Calculations_Table1!$A67,PRIMAPhistCR_0_CO2!$D$2:$D$208,0))</f>
        <v>65996.297999999995</v>
      </c>
      <c r="AK67">
        <f>INDEX(PRIMAPhistCR_0_CO2!AJ$2:AJ$208,MATCH(Calculations_Table1!$A67,PRIMAPhistCR_0_CO2!$D$2:$D$208,0))</f>
        <v>65378.002999999997</v>
      </c>
      <c r="AL67">
        <f>INDEX(PRIMAPhistCR_0_CO2!AK$2:AK$208,MATCH(Calculations_Table1!$A67,PRIMAPhistCR_0_CO2!$D$2:$D$208,0))</f>
        <v>66597.656000000003</v>
      </c>
      <c r="AM67">
        <f>INDEX(PRIMAPhistCR_0_CO2!AL$2:AL$208,MATCH(Calculations_Table1!$A67,PRIMAPhistCR_0_CO2!$D$2:$D$208,0))</f>
        <v>63501.536</v>
      </c>
      <c r="AN67">
        <f>INDEX(PRIMAPhistCR_0_CO2!AM$2:AM$208,MATCH(Calculations_Table1!$A67,PRIMAPhistCR_0_CO2!$D$2:$D$208,0))</f>
        <v>63582.533000000003</v>
      </c>
    </row>
    <row r="68" spans="1:40" x14ac:dyDescent="0.2">
      <c r="A68" t="s">
        <v>86</v>
      </c>
      <c r="B68" t="s">
        <v>286</v>
      </c>
      <c r="C68" t="str">
        <f t="shared" si="7"/>
        <v>Greece</v>
      </c>
      <c r="D68">
        <f t="shared" si="8"/>
        <v>689.90558499999997</v>
      </c>
      <c r="E68">
        <f t="shared" si="9"/>
        <v>483.56057454545459</v>
      </c>
      <c r="F68">
        <f t="shared" si="10"/>
        <v>206.34501045454539</v>
      </c>
      <c r="G68" s="1">
        <f t="shared" si="0"/>
        <v>3.1045751324999999E-4</v>
      </c>
      <c r="H68" s="1">
        <f t="shared" si="1"/>
        <v>9.2855254704545423E-5</v>
      </c>
      <c r="I68" s="1">
        <f t="shared" si="2"/>
        <v>6.2616658172727296E-5</v>
      </c>
      <c r="J68" s="1">
        <f t="shared" si="3"/>
        <v>2.9532977701595628E-11</v>
      </c>
      <c r="K68" s="1">
        <f t="shared" si="4"/>
        <v>8.8330674879079364E-12</v>
      </c>
      <c r="L68">
        <f t="shared" si="11"/>
        <v>59</v>
      </c>
      <c r="M68">
        <f t="shared" si="12"/>
        <v>52</v>
      </c>
      <c r="Q68">
        <f>INDEX(PRIMAPhistCR_0_GHG!AE$2:AE$208,MATCH(Calculations_Table1!$A68,PRIMAPhistCR_0_GHG!$D$2:$D$208,0))</f>
        <v>102291.66</v>
      </c>
      <c r="R68">
        <f>INDEX(PRIMAPhistCR_0_GHG!AF$2:AF$208,MATCH(Calculations_Table1!$A68,PRIMAPhistCR_0_GHG!$D$2:$D$208,0))</f>
        <v>100297.42</v>
      </c>
      <c r="S68">
        <f>INDEX(PRIMAPhistCR_0_GHG!AG$2:AG$208,MATCH(Calculations_Table1!$A68,PRIMAPhistCR_0_GHG!$D$2:$D$208,0))</f>
        <v>92797.967000000004</v>
      </c>
      <c r="T68">
        <f>INDEX(PRIMAPhistCR_0_GHG!AH$2:AH$208,MATCH(Calculations_Table1!$A68,PRIMAPhistCR_0_GHG!$D$2:$D$208,0))</f>
        <v>89303.323999999993</v>
      </c>
      <c r="U68">
        <f>INDEX(PRIMAPhistCR_0_GHG!AI$2:AI$208,MATCH(Calculations_Table1!$A68,PRIMAPhistCR_0_GHG!$D$2:$D$208,0))</f>
        <v>93109.23</v>
      </c>
      <c r="V68">
        <f>INDEX(PRIMAPhistCR_0_GHG!AJ$2:AJ$208,MATCH(Calculations_Table1!$A68,PRIMAPhistCR_0_GHG!$D$2:$D$208,0))</f>
        <v>88971.528999999995</v>
      </c>
      <c r="W68">
        <f>INDEX(PRIMAPhistCR_0_GHG!AK$2:AK$208,MATCH(Calculations_Table1!$A68,PRIMAPhistCR_0_GHG!$D$2:$D$208,0))</f>
        <v>81671.826000000001</v>
      </c>
      <c r="X68">
        <f>INDEX(PRIMAPhistCR_0_GHG!AL$2:AL$208,MATCH(Calculations_Table1!$A68,PRIMAPhistCR_0_GHG!$D$2:$D$208,0))</f>
        <v>70977.960000000006</v>
      </c>
      <c r="Y68">
        <f>INDEX(PRIMAPhistCR_0_GHG!AM$2:AM$208,MATCH(Calculations_Table1!$A68,PRIMAPhistCR_0_GHG!$D$2:$D$208,0))</f>
        <v>72776.328999999998</v>
      </c>
      <c r="AA68">
        <f>INDEX(UNPop_WPP2022_UN_2020_1July!$M$18:$M$303,MATCH(Calculations_Table1!A68,UNPop_WPP2022_UN_2020_1July!$F$18:$F$303,0))</f>
        <v>10512.232</v>
      </c>
      <c r="AC68">
        <f t="shared" si="5"/>
        <v>515.71507800000006</v>
      </c>
      <c r="AD68">
        <f t="shared" si="6"/>
        <v>376.56694872727275</v>
      </c>
      <c r="AE68">
        <f t="shared" si="13"/>
        <v>139.14812927272732</v>
      </c>
      <c r="AF68">
        <f>INDEX(PRIMAPhistCR_0_CO2!AE$2:AE$208,MATCH(Calculations_Table1!$A68,PRIMAPhistCR_0_CO2!$D$2:$D$208,0))</f>
        <v>79658.392999999996</v>
      </c>
      <c r="AG68">
        <f>INDEX(PRIMAPhistCR_0_CO2!AF$2:AF$208,MATCH(Calculations_Table1!$A68,PRIMAPhistCR_0_CO2!$D$2:$D$208,0))</f>
        <v>78004.645000000004</v>
      </c>
      <c r="AH68">
        <f>INDEX(PRIMAPhistCR_0_CO2!AG$2:AG$208,MATCH(Calculations_Table1!$A68,PRIMAPhistCR_0_CO2!$D$2:$D$208,0))</f>
        <v>70648.751000000004</v>
      </c>
      <c r="AI68">
        <f>INDEX(PRIMAPhistCR_0_CO2!AH$2:AH$208,MATCH(Calculations_Table1!$A68,PRIMAPhistCR_0_CO2!$D$2:$D$208,0))</f>
        <v>67238.553</v>
      </c>
      <c r="AJ68">
        <f>INDEX(PRIMAPhistCR_0_CO2!AI$2:AI$208,MATCH(Calculations_Table1!$A68,PRIMAPhistCR_0_CO2!$D$2:$D$208,0))</f>
        <v>70698.357999999993</v>
      </c>
      <c r="AK68">
        <f>INDEX(PRIMAPhistCR_0_CO2!AJ$2:AJ$208,MATCH(Calculations_Table1!$A68,PRIMAPhistCR_0_CO2!$D$2:$D$208,0))</f>
        <v>66799.804000000004</v>
      </c>
      <c r="AL68">
        <f>INDEX(PRIMAPhistCR_0_CO2!AK$2:AK$208,MATCH(Calculations_Table1!$A68,PRIMAPhistCR_0_CO2!$D$2:$D$208,0))</f>
        <v>60253.504999999997</v>
      </c>
      <c r="AM68">
        <f>INDEX(PRIMAPhistCR_0_CO2!AL$2:AL$208,MATCH(Calculations_Table1!$A68,PRIMAPhistCR_0_CO2!$D$2:$D$208,0))</f>
        <v>50168.785000000003</v>
      </c>
      <c r="AN68">
        <f>INDEX(PRIMAPhistCR_0_CO2!AM$2:AM$208,MATCH(Calculations_Table1!$A68,PRIMAPhistCR_0_CO2!$D$2:$D$208,0))</f>
        <v>51902.677000000003</v>
      </c>
    </row>
    <row r="69" spans="1:40" x14ac:dyDescent="0.2">
      <c r="A69" t="s">
        <v>151</v>
      </c>
      <c r="B69" t="s">
        <v>287</v>
      </c>
      <c r="C69" t="str">
        <f t="shared" si="7"/>
        <v>Nepal</v>
      </c>
      <c r="D69">
        <f t="shared" si="8"/>
        <v>644.23172900000009</v>
      </c>
      <c r="E69">
        <f t="shared" si="9"/>
        <v>348.29557927272725</v>
      </c>
      <c r="F69">
        <f t="shared" si="10"/>
        <v>295.93614972727283</v>
      </c>
      <c r="G69" s="1">
        <f t="shared" si="0"/>
        <v>2.8990427805000002E-4</v>
      </c>
      <c r="H69" s="1">
        <f t="shared" si="1"/>
        <v>1.3317126737727276E-4</v>
      </c>
      <c r="I69" s="1">
        <f t="shared" si="2"/>
        <v>7.7100652063636326E-5</v>
      </c>
      <c r="J69" s="1">
        <f t="shared" si="3"/>
        <v>9.8779502717452504E-12</v>
      </c>
      <c r="K69" s="1">
        <f t="shared" si="4"/>
        <v>4.5375637973549071E-12</v>
      </c>
      <c r="L69">
        <f t="shared" si="11"/>
        <v>60</v>
      </c>
      <c r="M69">
        <f t="shared" si="12"/>
        <v>137</v>
      </c>
      <c r="Q69">
        <f>INDEX(PRIMAPhistCR_0_GHG!AE$2:AE$208,MATCH(Calculations_Table1!$A69,PRIMAPhistCR_0_GHG!$D$2:$D$208,0))</f>
        <v>73677.910999999993</v>
      </c>
      <c r="R69">
        <f>INDEX(PRIMAPhistCR_0_GHG!AF$2:AF$208,MATCH(Calculations_Table1!$A69,PRIMAPhistCR_0_GHG!$D$2:$D$208,0))</f>
        <v>75515.216</v>
      </c>
      <c r="S69">
        <f>INDEX(PRIMAPhistCR_0_GHG!AG$2:AG$208,MATCH(Calculations_Table1!$A69,PRIMAPhistCR_0_GHG!$D$2:$D$208,0))</f>
        <v>74621.827000000005</v>
      </c>
      <c r="T69">
        <f>INDEX(PRIMAPhistCR_0_GHG!AH$2:AH$208,MATCH(Calculations_Table1!$A69,PRIMAPhistCR_0_GHG!$D$2:$D$208,0))</f>
        <v>78465.607000000004</v>
      </c>
      <c r="U69">
        <f>INDEX(PRIMAPhistCR_0_GHG!AI$2:AI$208,MATCH(Calculations_Table1!$A69,PRIMAPhistCR_0_GHG!$D$2:$D$208,0))</f>
        <v>81336.024999999994</v>
      </c>
      <c r="V69">
        <f>INDEX(PRIMAPhistCR_0_GHG!AJ$2:AJ$208,MATCH(Calculations_Table1!$A69,PRIMAPhistCR_0_GHG!$D$2:$D$208,0))</f>
        <v>82424.505000000005</v>
      </c>
      <c r="W69">
        <f>INDEX(PRIMAPhistCR_0_GHG!AK$2:AK$208,MATCH(Calculations_Table1!$A69,PRIMAPhistCR_0_GHG!$D$2:$D$208,0))</f>
        <v>83925.763999999996</v>
      </c>
      <c r="X69">
        <f>INDEX(PRIMAPhistCR_0_GHG!AL$2:AL$208,MATCH(Calculations_Table1!$A69,PRIMAPhistCR_0_GHG!$D$2:$D$208,0))</f>
        <v>83563.423999999999</v>
      </c>
      <c r="Y69">
        <f>INDEX(PRIMAPhistCR_0_GHG!AM$2:AM$208,MATCH(Calculations_Table1!$A69,PRIMAPhistCR_0_GHG!$D$2:$D$208,0))</f>
        <v>84379.361000000004</v>
      </c>
      <c r="AA69">
        <f>INDEX(UNPop_WPP2022_UN_2020_1July!$M$18:$M$303,MATCH(Calculations_Table1!A69,UNPop_WPP2022_UN_2020_1July!$F$18:$F$303,0))</f>
        <v>29348.627</v>
      </c>
      <c r="AC69">
        <f t="shared" si="5"/>
        <v>358.30959399999995</v>
      </c>
      <c r="AD69">
        <f t="shared" si="6"/>
        <v>186.97481163636365</v>
      </c>
      <c r="AE69">
        <f t="shared" si="13"/>
        <v>171.33478236363629</v>
      </c>
      <c r="AF69">
        <f>INDEX(PRIMAPhistCR_0_CO2!AE$2:AE$208,MATCH(Calculations_Table1!$A69,PRIMAPhistCR_0_CO2!$D$2:$D$208,0))</f>
        <v>39552.364000000001</v>
      </c>
      <c r="AG69">
        <f>INDEX(PRIMAPhistCR_0_CO2!AF$2:AF$208,MATCH(Calculations_Table1!$A69,PRIMAPhistCR_0_CO2!$D$2:$D$208,0))</f>
        <v>40915.178999999996</v>
      </c>
      <c r="AH69">
        <f>INDEX(PRIMAPhistCR_0_CO2!AG$2:AG$208,MATCH(Calculations_Table1!$A69,PRIMAPhistCR_0_CO2!$D$2:$D$208,0))</f>
        <v>40109.337</v>
      </c>
      <c r="AI69">
        <f>INDEX(PRIMAPhistCR_0_CO2!AH$2:AH$208,MATCH(Calculations_Table1!$A69,PRIMAPhistCR_0_CO2!$D$2:$D$208,0))</f>
        <v>43589.868999999999</v>
      </c>
      <c r="AJ69">
        <f>INDEX(PRIMAPhistCR_0_CO2!AI$2:AI$208,MATCH(Calculations_Table1!$A69,PRIMAPhistCR_0_CO2!$D$2:$D$208,0))</f>
        <v>45724.957999999999</v>
      </c>
      <c r="AK69">
        <f>INDEX(PRIMAPhistCR_0_CO2!AJ$2:AJ$208,MATCH(Calculations_Table1!$A69,PRIMAPhistCR_0_CO2!$D$2:$D$208,0))</f>
        <v>46324.012999999999</v>
      </c>
      <c r="AL69">
        <f>INDEX(PRIMAPhistCR_0_CO2!AK$2:AK$208,MATCH(Calculations_Table1!$A69,PRIMAPhistCR_0_CO2!$D$2:$D$208,0))</f>
        <v>47395.739000000001</v>
      </c>
      <c r="AM69">
        <f>INDEX(PRIMAPhistCR_0_CO2!AL$2:AL$208,MATCH(Calculations_Table1!$A69,PRIMAPhistCR_0_CO2!$D$2:$D$208,0))</f>
        <v>46824.578000000001</v>
      </c>
      <c r="AN69">
        <f>INDEX(PRIMAPhistCR_0_CO2!AM$2:AM$208,MATCH(Calculations_Table1!$A69,PRIMAPhistCR_0_CO2!$D$2:$D$208,0))</f>
        <v>47425.921000000002</v>
      </c>
    </row>
    <row r="70" spans="1:40" x14ac:dyDescent="0.2">
      <c r="A70" t="s">
        <v>117</v>
      </c>
      <c r="B70" t="s">
        <v>288</v>
      </c>
      <c r="C70" t="str">
        <f t="shared" si="7"/>
        <v>Libya</v>
      </c>
      <c r="D70">
        <f t="shared" si="8"/>
        <v>631.89444200000003</v>
      </c>
      <c r="E70">
        <f t="shared" si="9"/>
        <v>420.69038109090906</v>
      </c>
      <c r="F70">
        <f t="shared" si="10"/>
        <v>211.20406090909097</v>
      </c>
      <c r="G70" s="1">
        <f t="shared" si="0"/>
        <v>2.8435249890000001E-4</v>
      </c>
      <c r="H70" s="1">
        <f t="shared" si="1"/>
        <v>9.5041827409090936E-5</v>
      </c>
      <c r="I70" s="1">
        <f t="shared" si="2"/>
        <v>5.516731673181815E-5</v>
      </c>
      <c r="J70" s="1">
        <f t="shared" si="3"/>
        <v>4.2734442064568648E-11</v>
      </c>
      <c r="K70" s="1">
        <f t="shared" si="4"/>
        <v>1.4283537098623784E-11</v>
      </c>
      <c r="L70">
        <f t="shared" si="11"/>
        <v>61</v>
      </c>
      <c r="M70">
        <f t="shared" si="12"/>
        <v>26</v>
      </c>
      <c r="Q70">
        <f>INDEX(PRIMAPhistCR_0_GHG!AE$2:AE$208,MATCH(Calculations_Table1!$A70,PRIMAPhistCR_0_GHG!$D$2:$D$208,0))</f>
        <v>88992.195999999996</v>
      </c>
      <c r="R70">
        <f>INDEX(PRIMAPhistCR_0_GHG!AF$2:AF$208,MATCH(Calculations_Table1!$A70,PRIMAPhistCR_0_GHG!$D$2:$D$208,0))</f>
        <v>79691.972999999998</v>
      </c>
      <c r="S70">
        <f>INDEX(PRIMAPhistCR_0_GHG!AG$2:AG$208,MATCH(Calculations_Table1!$A70,PRIMAPhistCR_0_GHG!$D$2:$D$208,0))</f>
        <v>71657.381999999998</v>
      </c>
      <c r="T70">
        <f>INDEX(PRIMAPhistCR_0_GHG!AH$2:AH$208,MATCH(Calculations_Table1!$A70,PRIMAPhistCR_0_GHG!$D$2:$D$208,0))</f>
        <v>65427.824000000001</v>
      </c>
      <c r="U70">
        <f>INDEX(PRIMAPhistCR_0_GHG!AI$2:AI$208,MATCH(Calculations_Table1!$A70,PRIMAPhistCR_0_GHG!$D$2:$D$208,0))</f>
        <v>75738.702000000005</v>
      </c>
      <c r="V70">
        <f>INDEX(PRIMAPhistCR_0_GHG!AJ$2:AJ$208,MATCH(Calculations_Table1!$A70,PRIMAPhistCR_0_GHG!$D$2:$D$208,0))</f>
        <v>85653.171000000002</v>
      </c>
      <c r="W70">
        <f>INDEX(PRIMAPhistCR_0_GHG!AK$2:AK$208,MATCH(Calculations_Table1!$A70,PRIMAPhistCR_0_GHG!$D$2:$D$208,0))</f>
        <v>88046.357999999993</v>
      </c>
      <c r="X70">
        <f>INDEX(PRIMAPhistCR_0_GHG!AL$2:AL$208,MATCH(Calculations_Table1!$A70,PRIMAPhistCR_0_GHG!$D$2:$D$208,0))</f>
        <v>66260.402000000002</v>
      </c>
      <c r="Y70">
        <f>INDEX(PRIMAPhistCR_0_GHG!AM$2:AM$208,MATCH(Calculations_Table1!$A70,PRIMAPhistCR_0_GHG!$D$2:$D$208,0))</f>
        <v>99418.63</v>
      </c>
      <c r="AA70">
        <f>INDEX(UNPop_WPP2022_UN_2020_1July!$M$18:$M$303,MATCH(Calculations_Table1!A70,UNPop_WPP2022_UN_2020_1July!$F$18:$F$303,0))</f>
        <v>6653.942</v>
      </c>
      <c r="AC70">
        <f t="shared" si="5"/>
        <v>399.71762299999995</v>
      </c>
      <c r="AD70">
        <f t="shared" si="6"/>
        <v>277.12358581818182</v>
      </c>
      <c r="AE70">
        <f t="shared" si="13"/>
        <v>122.59403718181812</v>
      </c>
      <c r="AF70">
        <f>INDEX(PRIMAPhistCR_0_CO2!AE$2:AE$208,MATCH(Calculations_Table1!$A70,PRIMAPhistCR_0_CO2!$D$2:$D$208,0))</f>
        <v>58622.296999999999</v>
      </c>
      <c r="AG70">
        <f>INDEX(PRIMAPhistCR_0_CO2!AF$2:AF$208,MATCH(Calculations_Table1!$A70,PRIMAPhistCR_0_CO2!$D$2:$D$208,0))</f>
        <v>57147.347999999998</v>
      </c>
      <c r="AH70">
        <f>INDEX(PRIMAPhistCR_0_CO2!AG$2:AG$208,MATCH(Calculations_Table1!$A70,PRIMAPhistCR_0_CO2!$D$2:$D$208,0))</f>
        <v>49301.398000000001</v>
      </c>
      <c r="AI70">
        <f>INDEX(PRIMAPhistCR_0_CO2!AH$2:AH$208,MATCH(Calculations_Table1!$A70,PRIMAPhistCR_0_CO2!$D$2:$D$208,0))</f>
        <v>43018.764999999999</v>
      </c>
      <c r="AJ70">
        <f>INDEX(PRIMAPhistCR_0_CO2!AI$2:AI$208,MATCH(Calculations_Table1!$A70,PRIMAPhistCR_0_CO2!$D$2:$D$208,0))</f>
        <v>45816.175000000003</v>
      </c>
      <c r="AK70">
        <f>INDEX(PRIMAPhistCR_0_CO2!AJ$2:AJ$208,MATCH(Calculations_Table1!$A70,PRIMAPhistCR_0_CO2!$D$2:$D$208,0))</f>
        <v>52003.582000000002</v>
      </c>
      <c r="AL70">
        <f>INDEX(PRIMAPhistCR_0_CO2!AK$2:AK$208,MATCH(Calculations_Table1!$A70,PRIMAPhistCR_0_CO2!$D$2:$D$208,0))</f>
        <v>51890.392999999996</v>
      </c>
      <c r="AM70">
        <f>INDEX(PRIMAPhistCR_0_CO2!AL$2:AL$208,MATCH(Calculations_Table1!$A70,PRIMAPhistCR_0_CO2!$D$2:$D$208,0))</f>
        <v>42485.241000000002</v>
      </c>
      <c r="AN70">
        <f>INDEX(PRIMAPhistCR_0_CO2!AM$2:AM$208,MATCH(Calculations_Table1!$A70,PRIMAPhistCR_0_CO2!$D$2:$D$208,0))</f>
        <v>58054.720999999998</v>
      </c>
    </row>
    <row r="71" spans="1:40" x14ac:dyDescent="0.2">
      <c r="A71" t="s">
        <v>139</v>
      </c>
      <c r="B71" t="s">
        <v>289</v>
      </c>
      <c r="C71" t="str">
        <f t="shared" si="7"/>
        <v>Mozambique</v>
      </c>
      <c r="D71">
        <f t="shared" si="8"/>
        <v>612.07418099999995</v>
      </c>
      <c r="E71">
        <f t="shared" si="9"/>
        <v>353.73099272727274</v>
      </c>
      <c r="F71">
        <f t="shared" si="10"/>
        <v>258.34318827272722</v>
      </c>
      <c r="G71" s="1">
        <f t="shared" si="0"/>
        <v>2.7543338144999995E-4</v>
      </c>
      <c r="H71" s="1">
        <f t="shared" si="1"/>
        <v>1.1625443472272725E-4</v>
      </c>
      <c r="I71" s="1">
        <f t="shared" si="2"/>
        <v>6.2993949463636346E-5</v>
      </c>
      <c r="J71" s="1">
        <f t="shared" si="3"/>
        <v>8.834154534834373E-12</v>
      </c>
      <c r="K71" s="1">
        <f t="shared" si="4"/>
        <v>3.7287043287700515E-12</v>
      </c>
      <c r="L71">
        <f t="shared" si="11"/>
        <v>62</v>
      </c>
      <c r="M71">
        <f t="shared" si="12"/>
        <v>145</v>
      </c>
      <c r="Q71">
        <f>INDEX(PRIMAPhistCR_0_GHG!AE$2:AE$208,MATCH(Calculations_Table1!$A71,PRIMAPhistCR_0_GHG!$D$2:$D$208,0))</f>
        <v>74827.710000000006</v>
      </c>
      <c r="R71">
        <f>INDEX(PRIMAPhistCR_0_GHG!AF$2:AF$208,MATCH(Calculations_Table1!$A71,PRIMAPhistCR_0_GHG!$D$2:$D$208,0))</f>
        <v>73766.471999999994</v>
      </c>
      <c r="S71">
        <f>INDEX(PRIMAPhistCR_0_GHG!AG$2:AG$208,MATCH(Calculations_Table1!$A71,PRIMAPhistCR_0_GHG!$D$2:$D$208,0))</f>
        <v>72650.202000000005</v>
      </c>
      <c r="T71">
        <f>INDEX(PRIMAPhistCR_0_GHG!AH$2:AH$208,MATCH(Calculations_Table1!$A71,PRIMAPhistCR_0_GHG!$D$2:$D$208,0))</f>
        <v>74464.993000000002</v>
      </c>
      <c r="U71">
        <f>INDEX(PRIMAPhistCR_0_GHG!AI$2:AI$208,MATCH(Calculations_Table1!$A71,PRIMAPhistCR_0_GHG!$D$2:$D$208,0))</f>
        <v>76547.222999999998</v>
      </c>
      <c r="V71">
        <f>INDEX(PRIMAPhistCR_0_GHG!AJ$2:AJ$208,MATCH(Calculations_Table1!$A71,PRIMAPhistCR_0_GHG!$D$2:$D$208,0))</f>
        <v>81017.838000000003</v>
      </c>
      <c r="W71">
        <f>INDEX(PRIMAPhistCR_0_GHG!AK$2:AK$208,MATCH(Calculations_Table1!$A71,PRIMAPhistCR_0_GHG!$D$2:$D$208,0))</f>
        <v>78580.744999999995</v>
      </c>
      <c r="X71">
        <f>INDEX(PRIMAPhistCR_0_GHG!AL$2:AL$208,MATCH(Calculations_Table1!$A71,PRIMAPhistCR_0_GHG!$D$2:$D$208,0))</f>
        <v>76756.422000000006</v>
      </c>
      <c r="Y71">
        <f>INDEX(PRIMAPhistCR_0_GHG!AM$2:AM$208,MATCH(Calculations_Table1!$A71,PRIMAPhistCR_0_GHG!$D$2:$D$208,0))</f>
        <v>78290.285999999993</v>
      </c>
      <c r="AA71">
        <f>INDEX(UNPop_WPP2022_UN_2020_1July!$M$18:$M$303,MATCH(Calculations_Table1!A71,UNPop_WPP2022_UN_2020_1July!$F$18:$F$303,0))</f>
        <v>31178.239000000001</v>
      </c>
      <c r="AC71">
        <f t="shared" si="5"/>
        <v>336.39208600000001</v>
      </c>
      <c r="AD71">
        <f t="shared" si="6"/>
        <v>196.40553163636366</v>
      </c>
      <c r="AE71">
        <f t="shared" si="13"/>
        <v>139.98655436363634</v>
      </c>
      <c r="AF71">
        <f>INDEX(PRIMAPhistCR_0_CO2!AE$2:AE$208,MATCH(Calculations_Table1!$A71,PRIMAPhistCR_0_CO2!$D$2:$D$208,0))</f>
        <v>41547.324000000001</v>
      </c>
      <c r="AG71">
        <f>INDEX(PRIMAPhistCR_0_CO2!AF$2:AF$208,MATCH(Calculations_Table1!$A71,PRIMAPhistCR_0_CO2!$D$2:$D$208,0))</f>
        <v>39798.834000000003</v>
      </c>
      <c r="AH71">
        <f>INDEX(PRIMAPhistCR_0_CO2!AG$2:AG$208,MATCH(Calculations_Table1!$A71,PRIMAPhistCR_0_CO2!$D$2:$D$208,0))</f>
        <v>39451.800999999999</v>
      </c>
      <c r="AI71">
        <f>INDEX(PRIMAPhistCR_0_CO2!AH$2:AH$208,MATCH(Calculations_Table1!$A71,PRIMAPhistCR_0_CO2!$D$2:$D$208,0))</f>
        <v>42742.724000000002</v>
      </c>
      <c r="AJ71">
        <f>INDEX(PRIMAPhistCR_0_CO2!AI$2:AI$208,MATCH(Calculations_Table1!$A71,PRIMAPhistCR_0_CO2!$D$2:$D$208,0))</f>
        <v>42646.438999999998</v>
      </c>
      <c r="AK71">
        <f>INDEX(PRIMAPhistCR_0_CO2!AJ$2:AJ$208,MATCH(Calculations_Table1!$A71,PRIMAPhistCR_0_CO2!$D$2:$D$208,0))</f>
        <v>42999.695</v>
      </c>
      <c r="AL71">
        <f>INDEX(PRIMAPhistCR_0_CO2!AK$2:AK$208,MATCH(Calculations_Table1!$A71,PRIMAPhistCR_0_CO2!$D$2:$D$208,0))</f>
        <v>43023.546999999999</v>
      </c>
      <c r="AM71">
        <f>INDEX(PRIMAPhistCR_0_CO2!AL$2:AL$208,MATCH(Calculations_Table1!$A71,PRIMAPhistCR_0_CO2!$D$2:$D$208,0))</f>
        <v>42503.694000000003</v>
      </c>
      <c r="AN71">
        <f>INDEX(PRIMAPhistCR_0_CO2!AM$2:AM$208,MATCH(Calculations_Table1!$A71,PRIMAPhistCR_0_CO2!$D$2:$D$208,0))</f>
        <v>43225.351999999999</v>
      </c>
    </row>
    <row r="72" spans="1:40" x14ac:dyDescent="0.2">
      <c r="A72" t="s">
        <v>26</v>
      </c>
      <c r="B72" t="s">
        <v>290</v>
      </c>
      <c r="C72" t="str">
        <f t="shared" si="7"/>
        <v>Austria</v>
      </c>
      <c r="D72">
        <f t="shared" si="8"/>
        <v>597.94545900000003</v>
      </c>
      <c r="E72">
        <f t="shared" si="9"/>
        <v>351.49122981818181</v>
      </c>
      <c r="F72">
        <f t="shared" si="10"/>
        <v>246.45422918181822</v>
      </c>
      <c r="G72" s="1">
        <f t="shared" si="0"/>
        <v>2.6907545654999998E-4</v>
      </c>
      <c r="H72" s="1">
        <f t="shared" si="1"/>
        <v>1.1090440313181819E-4</v>
      </c>
      <c r="I72" s="1">
        <f t="shared" si="2"/>
        <v>9.2572648690909061E-5</v>
      </c>
      <c r="J72" s="1">
        <f t="shared" si="3"/>
        <v>3.0206802050612623E-11</v>
      </c>
      <c r="K72" s="1">
        <f t="shared" si="4"/>
        <v>1.2450289576380076E-11</v>
      </c>
      <c r="L72">
        <f t="shared" si="11"/>
        <v>63</v>
      </c>
      <c r="M72">
        <f t="shared" si="12"/>
        <v>50</v>
      </c>
      <c r="Q72">
        <f>INDEX(PRIMAPhistCR_0_GHG!AE$2:AE$208,MATCH(Calculations_Table1!$A72,PRIMAPhistCR_0_GHG!$D$2:$D$208,0))</f>
        <v>74353.914000000004</v>
      </c>
      <c r="R72">
        <f>INDEX(PRIMAPhistCR_0_GHG!AF$2:AF$208,MATCH(Calculations_Table1!$A72,PRIMAPhistCR_0_GHG!$D$2:$D$208,0))</f>
        <v>69439.346000000005</v>
      </c>
      <c r="S72">
        <f>INDEX(PRIMAPhistCR_0_GHG!AG$2:AG$208,MATCH(Calculations_Table1!$A72,PRIMAPhistCR_0_GHG!$D$2:$D$208,0))</f>
        <v>72731.864000000001</v>
      </c>
      <c r="T72">
        <f>INDEX(PRIMAPhistCR_0_GHG!AH$2:AH$208,MATCH(Calculations_Table1!$A72,PRIMAPhistCR_0_GHG!$D$2:$D$208,0))</f>
        <v>73241.479000000007</v>
      </c>
      <c r="U72">
        <f>INDEX(PRIMAPhistCR_0_GHG!AI$2:AI$208,MATCH(Calculations_Table1!$A72,PRIMAPhistCR_0_GHG!$D$2:$D$208,0))</f>
        <v>79295.793999999994</v>
      </c>
      <c r="V72">
        <f>INDEX(PRIMAPhistCR_0_GHG!AJ$2:AJ$208,MATCH(Calculations_Table1!$A72,PRIMAPhistCR_0_GHG!$D$2:$D$208,0))</f>
        <v>84195.520999999993</v>
      </c>
      <c r="W72">
        <f>INDEX(PRIMAPhistCR_0_GHG!AK$2:AK$208,MATCH(Calculations_Table1!$A72,PRIMAPhistCR_0_GHG!$D$2:$D$208,0))</f>
        <v>82520.494999999995</v>
      </c>
      <c r="X72">
        <f>INDEX(PRIMAPhistCR_0_GHG!AL$2:AL$208,MATCH(Calculations_Table1!$A72,PRIMAPhistCR_0_GHG!$D$2:$D$208,0))</f>
        <v>69062.320000000007</v>
      </c>
      <c r="Y72">
        <f>INDEX(PRIMAPhistCR_0_GHG!AM$2:AM$208,MATCH(Calculations_Table1!$A72,PRIMAPhistCR_0_GHG!$D$2:$D$208,0))</f>
        <v>67458.64</v>
      </c>
      <c r="AA72">
        <f>INDEX(UNPop_WPP2022_UN_2020_1July!$M$18:$M$303,MATCH(Calculations_Table1!A72,UNPop_WPP2022_UN_2020_1July!$F$18:$F$303,0))</f>
        <v>8907.777</v>
      </c>
      <c r="AC72">
        <f t="shared" si="5"/>
        <v>495.90228799999994</v>
      </c>
      <c r="AD72">
        <f t="shared" si="6"/>
        <v>290.1852909090909</v>
      </c>
      <c r="AE72">
        <f t="shared" si="13"/>
        <v>205.71699709090905</v>
      </c>
      <c r="AF72">
        <f>INDEX(PRIMAPhistCR_0_CO2!AE$2:AE$208,MATCH(Calculations_Table1!$A72,PRIMAPhistCR_0_CO2!$D$2:$D$208,0))</f>
        <v>61385.35</v>
      </c>
      <c r="AG72">
        <f>INDEX(PRIMAPhistCR_0_CO2!AF$2:AF$208,MATCH(Calculations_Table1!$A72,PRIMAPhistCR_0_CO2!$D$2:$D$208,0))</f>
        <v>56417.521999999997</v>
      </c>
      <c r="AH72">
        <f>INDEX(PRIMAPhistCR_0_CO2!AG$2:AG$208,MATCH(Calculations_Table1!$A72,PRIMAPhistCR_0_CO2!$D$2:$D$208,0))</f>
        <v>59656.063999999998</v>
      </c>
      <c r="AI72">
        <f>INDEX(PRIMAPhistCR_0_CO2!AH$2:AH$208,MATCH(Calculations_Table1!$A72,PRIMAPhistCR_0_CO2!$D$2:$D$208,0))</f>
        <v>60087.495999999999</v>
      </c>
      <c r="AJ72">
        <f>INDEX(PRIMAPhistCR_0_CO2!AI$2:AI$208,MATCH(Calculations_Table1!$A72,PRIMAPhistCR_0_CO2!$D$2:$D$208,0))</f>
        <v>66213.017000000007</v>
      </c>
      <c r="AK72">
        <f>INDEX(PRIMAPhistCR_0_CO2!AJ$2:AJ$208,MATCH(Calculations_Table1!$A72,PRIMAPhistCR_0_CO2!$D$2:$D$208,0))</f>
        <v>71347.857999999993</v>
      </c>
      <c r="AL72">
        <f>INDEX(PRIMAPhistCR_0_CO2!AK$2:AK$208,MATCH(Calculations_Table1!$A72,PRIMAPhistCR_0_CO2!$D$2:$D$208,0))</f>
        <v>69945.203999999998</v>
      </c>
      <c r="AM72">
        <f>INDEX(PRIMAPhistCR_0_CO2!AL$2:AL$208,MATCH(Calculations_Table1!$A72,PRIMAPhistCR_0_CO2!$D$2:$D$208,0))</f>
        <v>56757.366999999998</v>
      </c>
      <c r="AN72">
        <f>INDEX(PRIMAPhistCR_0_CO2!AM$2:AM$208,MATCH(Calculations_Table1!$A72,PRIMAPhistCR_0_CO2!$D$2:$D$208,0))</f>
        <v>55477.760000000002</v>
      </c>
    </row>
    <row r="73" spans="1:40" x14ac:dyDescent="0.2">
      <c r="A73" t="s">
        <v>31</v>
      </c>
      <c r="B73" t="s">
        <v>291</v>
      </c>
      <c r="C73" t="str">
        <f t="shared" si="7"/>
        <v>Burkina Faso</v>
      </c>
      <c r="D73">
        <f t="shared" si="8"/>
        <v>574.72421900000006</v>
      </c>
      <c r="E73">
        <f t="shared" si="9"/>
        <v>311.83635127272731</v>
      </c>
      <c r="F73">
        <f t="shared" si="10"/>
        <v>262.88786772727275</v>
      </c>
      <c r="G73" s="1">
        <f t="shared" si="0"/>
        <v>2.5862589855000004E-4</v>
      </c>
      <c r="H73" s="1">
        <f t="shared" si="1"/>
        <v>1.1829954047727273E-4</v>
      </c>
      <c r="I73" s="1">
        <f t="shared" si="2"/>
        <v>7.3725202063636375E-5</v>
      </c>
      <c r="J73" s="1">
        <f t="shared" si="3"/>
        <v>1.201646576723491E-11</v>
      </c>
      <c r="K73" s="1">
        <f t="shared" si="4"/>
        <v>5.4965198241735339E-12</v>
      </c>
      <c r="L73">
        <f t="shared" si="11"/>
        <v>64</v>
      </c>
      <c r="M73">
        <f t="shared" si="12"/>
        <v>124</v>
      </c>
      <c r="Q73">
        <f>INDEX(PRIMAPhistCR_0_GHG!AE$2:AE$208,MATCH(Calculations_Table1!$A73,PRIMAPhistCR_0_GHG!$D$2:$D$208,0))</f>
        <v>65965.381999999998</v>
      </c>
      <c r="R73">
        <f>INDEX(PRIMAPhistCR_0_GHG!AF$2:AF$208,MATCH(Calculations_Table1!$A73,PRIMAPhistCR_0_GHG!$D$2:$D$208,0))</f>
        <v>66506.660999999993</v>
      </c>
      <c r="S73">
        <f>INDEX(PRIMAPhistCR_0_GHG!AG$2:AG$208,MATCH(Calculations_Table1!$A73,PRIMAPhistCR_0_GHG!$D$2:$D$208,0))</f>
        <v>68844.282000000007</v>
      </c>
      <c r="T73">
        <f>INDEX(PRIMAPhistCR_0_GHG!AH$2:AH$208,MATCH(Calculations_Table1!$A73,PRIMAPhistCR_0_GHG!$D$2:$D$208,0))</f>
        <v>73661.922999999995</v>
      </c>
      <c r="U73">
        <f>INDEX(PRIMAPhistCR_0_GHG!AI$2:AI$208,MATCH(Calculations_Table1!$A73,PRIMAPhistCR_0_GHG!$D$2:$D$208,0))</f>
        <v>75340.067999999999</v>
      </c>
      <c r="V73">
        <f>INDEX(PRIMAPhistCR_0_GHG!AJ$2:AJ$208,MATCH(Calculations_Table1!$A73,PRIMAPhistCR_0_GHG!$D$2:$D$208,0))</f>
        <v>71519.058999999994</v>
      </c>
      <c r="W73">
        <f>INDEX(PRIMAPhistCR_0_GHG!AK$2:AK$208,MATCH(Calculations_Table1!$A73,PRIMAPhistCR_0_GHG!$D$2:$D$208,0))</f>
        <v>72151.104000000007</v>
      </c>
      <c r="X73">
        <f>INDEX(PRIMAPhistCR_0_GHG!AL$2:AL$208,MATCH(Calculations_Table1!$A73,PRIMAPhistCR_0_GHG!$D$2:$D$208,0))</f>
        <v>72879.111999999994</v>
      </c>
      <c r="Y73">
        <f>INDEX(PRIMAPhistCR_0_GHG!AM$2:AM$208,MATCH(Calculations_Table1!$A73,PRIMAPhistCR_0_GHG!$D$2:$D$208,0))</f>
        <v>73822.009999999995</v>
      </c>
      <c r="AA73">
        <f>INDEX(UNPop_WPP2022_UN_2020_1July!$M$18:$M$303,MATCH(Calculations_Table1!A73,UNPop_WPP2022_UN_2020_1July!$F$18:$F$303,0))</f>
        <v>21522.626</v>
      </c>
      <c r="AC73">
        <f t="shared" si="5"/>
        <v>360.73877400000003</v>
      </c>
      <c r="AD73">
        <f t="shared" si="6"/>
        <v>196.90499163636363</v>
      </c>
      <c r="AE73">
        <f t="shared" si="13"/>
        <v>163.8337823636364</v>
      </c>
      <c r="AF73">
        <f>INDEX(PRIMAPhistCR_0_CO2!AE$2:AE$208,MATCH(Calculations_Table1!$A73,PRIMAPhistCR_0_CO2!$D$2:$D$208,0))</f>
        <v>41652.978999999999</v>
      </c>
      <c r="AG73">
        <f>INDEX(PRIMAPhistCR_0_CO2!AF$2:AF$208,MATCH(Calculations_Table1!$A73,PRIMAPhistCR_0_CO2!$D$2:$D$208,0))</f>
        <v>41012.453999999998</v>
      </c>
      <c r="AH73">
        <f>INDEX(PRIMAPhistCR_0_CO2!AG$2:AG$208,MATCH(Calculations_Table1!$A73,PRIMAPhistCR_0_CO2!$D$2:$D$208,0))</f>
        <v>43302.468999999997</v>
      </c>
      <c r="AI73">
        <f>INDEX(PRIMAPhistCR_0_CO2!AH$2:AH$208,MATCH(Calculations_Table1!$A73,PRIMAPhistCR_0_CO2!$D$2:$D$208,0))</f>
        <v>46705.671999999999</v>
      </c>
      <c r="AJ73">
        <f>INDEX(PRIMAPhistCR_0_CO2!AI$2:AI$208,MATCH(Calculations_Table1!$A73,PRIMAPhistCR_0_CO2!$D$2:$D$208,0))</f>
        <v>48190.459000000003</v>
      </c>
      <c r="AK73">
        <f>INDEX(PRIMAPhistCR_0_CO2!AJ$2:AJ$208,MATCH(Calculations_Table1!$A73,PRIMAPhistCR_0_CO2!$D$2:$D$208,0))</f>
        <v>45200.434999999998</v>
      </c>
      <c r="AL73">
        <f>INDEX(PRIMAPhistCR_0_CO2!AK$2:AK$208,MATCH(Calculations_Table1!$A73,PRIMAPhistCR_0_CO2!$D$2:$D$208,0))</f>
        <v>45355.705000000002</v>
      </c>
      <c r="AM73">
        <f>INDEX(PRIMAPhistCR_0_CO2!AL$2:AL$208,MATCH(Calculations_Table1!$A73,PRIMAPhistCR_0_CO2!$D$2:$D$208,0))</f>
        <v>45329.417000000001</v>
      </c>
      <c r="AN73">
        <f>INDEX(PRIMAPhistCR_0_CO2!AM$2:AM$208,MATCH(Calculations_Table1!$A73,PRIMAPhistCR_0_CO2!$D$2:$D$208,0))</f>
        <v>45642.163</v>
      </c>
    </row>
    <row r="74" spans="1:40" x14ac:dyDescent="0.2">
      <c r="A74" t="s">
        <v>120</v>
      </c>
      <c r="B74" t="s">
        <v>292</v>
      </c>
      <c r="C74" t="str">
        <f t="shared" si="7"/>
        <v>Sri Lanka</v>
      </c>
      <c r="D74">
        <f t="shared" si="8"/>
        <v>551.20237499999996</v>
      </c>
      <c r="E74">
        <f t="shared" si="9"/>
        <v>290.63914690909093</v>
      </c>
      <c r="F74">
        <f t="shared" si="10"/>
        <v>260.56322809090904</v>
      </c>
      <c r="G74" s="1">
        <f t="shared" ref="G74:G137" si="14">D74*$D$4</f>
        <v>2.4804106874999995E-4</v>
      </c>
      <c r="H74" s="1">
        <f t="shared" ref="H74:H137" si="15">F74*$D$4</f>
        <v>1.1725345264090906E-4</v>
      </c>
      <c r="I74" s="1">
        <f t="shared" ref="I74:I137" si="16">AE74*$D$4</f>
        <v>9.510725364545453E-5</v>
      </c>
      <c r="J74" s="1">
        <f t="shared" ref="J74:J137" si="17">G74/AA74/1000</f>
        <v>1.1422526657628091E-11</v>
      </c>
      <c r="K74" s="1">
        <f t="shared" ref="K74:K137" si="18">H74/AA74/1000</f>
        <v>5.3996327916149445E-12</v>
      </c>
      <c r="L74">
        <f t="shared" si="11"/>
        <v>65</v>
      </c>
      <c r="M74">
        <f t="shared" si="12"/>
        <v>130</v>
      </c>
      <c r="Q74">
        <f>INDEX(PRIMAPhistCR_0_GHG!AE$2:AE$208,MATCH(Calculations_Table1!$A74,PRIMAPhistCR_0_GHG!$D$2:$D$208,0))</f>
        <v>61481.358</v>
      </c>
      <c r="R74">
        <f>INDEX(PRIMAPhistCR_0_GHG!AF$2:AF$208,MATCH(Calculations_Table1!$A74,PRIMAPhistCR_0_GHG!$D$2:$D$208,0))</f>
        <v>64071.408000000003</v>
      </c>
      <c r="S74">
        <f>INDEX(PRIMAPhistCR_0_GHG!AG$2:AG$208,MATCH(Calculations_Table1!$A74,PRIMAPhistCR_0_GHG!$D$2:$D$208,0))</f>
        <v>67239.849000000002</v>
      </c>
      <c r="T74">
        <f>INDEX(PRIMAPhistCR_0_GHG!AH$2:AH$208,MATCH(Calculations_Table1!$A74,PRIMAPhistCR_0_GHG!$D$2:$D$208,0))</f>
        <v>69706.413</v>
      </c>
      <c r="U74">
        <f>INDEX(PRIMAPhistCR_0_GHG!AI$2:AI$208,MATCH(Calculations_Table1!$A74,PRIMAPhistCR_0_GHG!$D$2:$D$208,0))</f>
        <v>68686.892000000007</v>
      </c>
      <c r="V74">
        <f>INDEX(PRIMAPhistCR_0_GHG!AJ$2:AJ$208,MATCH(Calculations_Table1!$A74,PRIMAPhistCR_0_GHG!$D$2:$D$208,0))</f>
        <v>68783.442999999999</v>
      </c>
      <c r="W74">
        <f>INDEX(PRIMAPhistCR_0_GHG!AK$2:AK$208,MATCH(Calculations_Table1!$A74,PRIMAPhistCR_0_GHG!$D$2:$D$208,0))</f>
        <v>70876.52</v>
      </c>
      <c r="X74">
        <f>INDEX(PRIMAPhistCR_0_GHG!AL$2:AL$208,MATCH(Calculations_Table1!$A74,PRIMAPhistCR_0_GHG!$D$2:$D$208,0))</f>
        <v>71354.369000000006</v>
      </c>
      <c r="Y74">
        <f>INDEX(PRIMAPhistCR_0_GHG!AM$2:AM$208,MATCH(Calculations_Table1!$A74,PRIMAPhistCR_0_GHG!$D$2:$D$208,0))</f>
        <v>70483.481</v>
      </c>
      <c r="AA74">
        <f>INDEX(UNPop_WPP2022_UN_2020_1July!$M$18:$M$303,MATCH(Calculations_Table1!A74,UNPop_WPP2022_UN_2020_1July!$F$18:$F$303,0))</f>
        <v>21715.079000000002</v>
      </c>
      <c r="AC74">
        <f t="shared" ref="AC74:AC137" si="19">SUM(AG74:AN74)/1000</f>
        <v>428.80311399999999</v>
      </c>
      <c r="AD74">
        <f t="shared" ref="AD74:AD137" si="20">52/11*AF74/1000</f>
        <v>217.45366145454548</v>
      </c>
      <c r="AE74">
        <f t="shared" si="13"/>
        <v>211.34945254545451</v>
      </c>
      <c r="AF74">
        <f>INDEX(PRIMAPhistCR_0_CO2!AE$2:AE$208,MATCH(Calculations_Table1!$A74,PRIMAPhistCR_0_CO2!$D$2:$D$208,0))</f>
        <v>45999.813000000002</v>
      </c>
      <c r="AG74">
        <f>INDEX(PRIMAPhistCR_0_CO2!AF$2:AF$208,MATCH(Calculations_Table1!$A74,PRIMAPhistCR_0_CO2!$D$2:$D$208,0))</f>
        <v>49102.928999999996</v>
      </c>
      <c r="AH74">
        <f>INDEX(PRIMAPhistCR_0_CO2!AG$2:AG$208,MATCH(Calculations_Table1!$A74,PRIMAPhistCR_0_CO2!$D$2:$D$208,0))</f>
        <v>51467.351000000002</v>
      </c>
      <c r="AI74">
        <f>INDEX(PRIMAPhistCR_0_CO2!AH$2:AH$208,MATCH(Calculations_Table1!$A74,PRIMAPhistCR_0_CO2!$D$2:$D$208,0))</f>
        <v>54613.413</v>
      </c>
      <c r="AJ74">
        <f>INDEX(PRIMAPhistCR_0_CO2!AI$2:AI$208,MATCH(Calculations_Table1!$A74,PRIMAPhistCR_0_CO2!$D$2:$D$208,0))</f>
        <v>54674.945</v>
      </c>
      <c r="AK74">
        <f>INDEX(PRIMAPhistCR_0_CO2!AJ$2:AJ$208,MATCH(Calculations_Table1!$A74,PRIMAPhistCR_0_CO2!$D$2:$D$208,0))</f>
        <v>53928.6</v>
      </c>
      <c r="AL74">
        <f>INDEX(PRIMAPhistCR_0_CO2!AK$2:AK$208,MATCH(Calculations_Table1!$A74,PRIMAPhistCR_0_CO2!$D$2:$D$208,0))</f>
        <v>55720.442999999999</v>
      </c>
      <c r="AM74">
        <f>INDEX(PRIMAPhistCR_0_CO2!AL$2:AL$208,MATCH(Calculations_Table1!$A74,PRIMAPhistCR_0_CO2!$D$2:$D$208,0))</f>
        <v>55101.082000000002</v>
      </c>
      <c r="AN74">
        <f>INDEX(PRIMAPhistCR_0_CO2!AM$2:AM$208,MATCH(Calculations_Table1!$A74,PRIMAPhistCR_0_CO2!$D$2:$D$208,0))</f>
        <v>54194.351000000002</v>
      </c>
    </row>
    <row r="75" spans="1:40" x14ac:dyDescent="0.2">
      <c r="A75" t="s">
        <v>97</v>
      </c>
      <c r="B75" t="s">
        <v>293</v>
      </c>
      <c r="C75" t="str">
        <f t="shared" ref="C75:C138" si="21">B75</f>
        <v>Ireland</v>
      </c>
      <c r="D75">
        <f t="shared" ref="D75:D138" si="22">SUM(R75:Y75)/1000</f>
        <v>543.64972900000009</v>
      </c>
      <c r="E75">
        <f t="shared" ref="E75:E138" si="23">Q75*52/11/1000</f>
        <v>310.68385163636367</v>
      </c>
      <c r="F75">
        <f t="shared" ref="F75:F138" si="24">D75-E75</f>
        <v>232.96587736363642</v>
      </c>
      <c r="G75" s="1">
        <f t="shared" si="14"/>
        <v>2.4464237805000004E-4</v>
      </c>
      <c r="H75" s="1">
        <f t="shared" si="15"/>
        <v>1.0483464481363638E-4</v>
      </c>
      <c r="I75" s="1">
        <f t="shared" si="16"/>
        <v>6.5873102072727262E-5</v>
      </c>
      <c r="J75" s="1">
        <f t="shared" si="17"/>
        <v>4.9461482437038019E-11</v>
      </c>
      <c r="K75" s="1">
        <f t="shared" si="18"/>
        <v>2.1195334122295962E-11</v>
      </c>
      <c r="L75">
        <f t="shared" ref="L75:L138" si="25">RANK(G75,$G$10:$G$214,0)</f>
        <v>66</v>
      </c>
      <c r="M75">
        <f t="shared" ref="M75:M138" si="26">RANK(J75,$J$10:$J$214,0)</f>
        <v>20</v>
      </c>
      <c r="Q75">
        <f>INDEX(PRIMAPhistCR_0_GHG!AE$2:AE$208,MATCH(Calculations_Table1!$A75,PRIMAPhistCR_0_GHG!$D$2:$D$208,0))</f>
        <v>65721.584000000003</v>
      </c>
      <c r="R75">
        <f>INDEX(PRIMAPhistCR_0_GHG!AF$2:AF$208,MATCH(Calculations_Table1!$A75,PRIMAPhistCR_0_GHG!$D$2:$D$208,0))</f>
        <v>64749.696000000004</v>
      </c>
      <c r="S75">
        <f>INDEX(PRIMAPhistCR_0_GHG!AG$2:AG$208,MATCH(Calculations_Table1!$A75,PRIMAPhistCR_0_GHG!$D$2:$D$208,0))</f>
        <v>67741.888999999996</v>
      </c>
      <c r="T75">
        <f>INDEX(PRIMAPhistCR_0_GHG!AH$2:AH$208,MATCH(Calculations_Table1!$A75,PRIMAPhistCR_0_GHG!$D$2:$D$208,0))</f>
        <v>68841.834000000003</v>
      </c>
      <c r="U75">
        <f>INDEX(PRIMAPhistCR_0_GHG!AI$2:AI$208,MATCH(Calculations_Table1!$A75,PRIMAPhistCR_0_GHG!$D$2:$D$208,0))</f>
        <v>70366.547999999995</v>
      </c>
      <c r="V75">
        <f>INDEX(PRIMAPhistCR_0_GHG!AJ$2:AJ$208,MATCH(Calculations_Table1!$A75,PRIMAPhistCR_0_GHG!$D$2:$D$208,0))</f>
        <v>69662.130999999994</v>
      </c>
      <c r="W75">
        <f>INDEX(PRIMAPhistCR_0_GHG!AK$2:AK$208,MATCH(Calculations_Table1!$A75,PRIMAPhistCR_0_GHG!$D$2:$D$208,0))</f>
        <v>67491.138000000006</v>
      </c>
      <c r="X75">
        <f>INDEX(PRIMAPhistCR_0_GHG!AL$2:AL$208,MATCH(Calculations_Table1!$A75,PRIMAPhistCR_0_GHG!$D$2:$D$208,0))</f>
        <v>65712.865000000005</v>
      </c>
      <c r="Y75">
        <f>INDEX(PRIMAPhistCR_0_GHG!AM$2:AM$208,MATCH(Calculations_Table1!$A75,PRIMAPhistCR_0_GHG!$D$2:$D$208,0))</f>
        <v>69083.627999999997</v>
      </c>
      <c r="AA75">
        <f>INDEX(UNPop_WPP2022_UN_2020_1July!$M$18:$M$303,MATCH(Calculations_Table1!A75,UNPop_WPP2022_UN_2020_1July!$F$18:$F$303,0))</f>
        <v>4946.1189999999997</v>
      </c>
      <c r="AC75">
        <f t="shared" si="19"/>
        <v>347.40320800000001</v>
      </c>
      <c r="AD75">
        <f t="shared" si="20"/>
        <v>201.01853672727276</v>
      </c>
      <c r="AE75">
        <f t="shared" ref="AE75:AE138" si="27">AC75-AD75</f>
        <v>146.38467127272725</v>
      </c>
      <c r="AF75">
        <f>INDEX(PRIMAPhistCR_0_CO2!AE$2:AE$208,MATCH(Calculations_Table1!$A75,PRIMAPhistCR_0_CO2!$D$2:$D$208,0))</f>
        <v>42523.152000000002</v>
      </c>
      <c r="AG75">
        <f>INDEX(PRIMAPhistCR_0_CO2!AF$2:AF$208,MATCH(Calculations_Table1!$A75,PRIMAPhistCR_0_CO2!$D$2:$D$208,0))</f>
        <v>41606.934000000001</v>
      </c>
      <c r="AH75">
        <f>INDEX(PRIMAPhistCR_0_CO2!AG$2:AG$208,MATCH(Calculations_Table1!$A75,PRIMAPhistCR_0_CO2!$D$2:$D$208,0))</f>
        <v>43976.536999999997</v>
      </c>
      <c r="AI75">
        <f>INDEX(PRIMAPhistCR_0_CO2!AH$2:AH$208,MATCH(Calculations_Table1!$A75,PRIMAPhistCR_0_CO2!$D$2:$D$208,0))</f>
        <v>44445.881999999998</v>
      </c>
      <c r="AJ75">
        <f>INDEX(PRIMAPhistCR_0_CO2!AI$2:AI$208,MATCH(Calculations_Table1!$A75,PRIMAPhistCR_0_CO2!$D$2:$D$208,0))</f>
        <v>45215.737000000001</v>
      </c>
      <c r="AK75">
        <f>INDEX(PRIMAPhistCR_0_CO2!AJ$2:AJ$208,MATCH(Calculations_Table1!$A75,PRIMAPhistCR_0_CO2!$D$2:$D$208,0))</f>
        <v>44237.328000000001</v>
      </c>
      <c r="AL75">
        <f>INDEX(PRIMAPhistCR_0_CO2!AK$2:AK$208,MATCH(Calculations_Table1!$A75,PRIMAPhistCR_0_CO2!$D$2:$D$208,0))</f>
        <v>42964.637000000002</v>
      </c>
      <c r="AM75">
        <f>INDEX(PRIMAPhistCR_0_CO2!AL$2:AL$208,MATCH(Calculations_Table1!$A75,PRIMAPhistCR_0_CO2!$D$2:$D$208,0))</f>
        <v>41129.885000000002</v>
      </c>
      <c r="AN75">
        <f>INDEX(PRIMAPhistCR_0_CO2!AM$2:AM$208,MATCH(Calculations_Table1!$A75,PRIMAPhistCR_0_CO2!$D$2:$D$208,0))</f>
        <v>43826.267999999996</v>
      </c>
    </row>
    <row r="76" spans="1:40" x14ac:dyDescent="0.2">
      <c r="A76" t="s">
        <v>53</v>
      </c>
      <c r="B76" t="s">
        <v>294</v>
      </c>
      <c r="C76" t="str">
        <f t="shared" si="21"/>
        <v>Congo</v>
      </c>
      <c r="D76">
        <f t="shared" si="22"/>
        <v>543.25286599999993</v>
      </c>
      <c r="E76">
        <f t="shared" si="23"/>
        <v>309.19380109090912</v>
      </c>
      <c r="F76">
        <f t="shared" si="24"/>
        <v>234.05906490909081</v>
      </c>
      <c r="G76" s="1">
        <f t="shared" si="14"/>
        <v>2.4446378969999994E-4</v>
      </c>
      <c r="H76" s="1">
        <f t="shared" si="15"/>
        <v>1.0532657920909086E-4</v>
      </c>
      <c r="I76" s="1">
        <f t="shared" si="16"/>
        <v>7.1336029990909098E-5</v>
      </c>
      <c r="J76" s="1">
        <f t="shared" si="17"/>
        <v>4.2872032614227474E-11</v>
      </c>
      <c r="K76" s="1">
        <f t="shared" si="18"/>
        <v>1.8471302210190507E-11</v>
      </c>
      <c r="L76">
        <f t="shared" si="25"/>
        <v>67</v>
      </c>
      <c r="M76">
        <f t="shared" si="26"/>
        <v>25</v>
      </c>
      <c r="Q76">
        <f>INDEX(PRIMAPhistCR_0_GHG!AE$2:AE$208,MATCH(Calculations_Table1!$A76,PRIMAPhistCR_0_GHG!$D$2:$D$208,0))</f>
        <v>65406.381000000001</v>
      </c>
      <c r="R76">
        <f>INDEX(PRIMAPhistCR_0_GHG!AF$2:AF$208,MATCH(Calculations_Table1!$A76,PRIMAPhistCR_0_GHG!$D$2:$D$208,0))</f>
        <v>65155.883999999998</v>
      </c>
      <c r="S76">
        <f>INDEX(PRIMAPhistCR_0_GHG!AG$2:AG$208,MATCH(Calculations_Table1!$A76,PRIMAPhistCR_0_GHG!$D$2:$D$208,0))</f>
        <v>65129.411999999997</v>
      </c>
      <c r="T76">
        <f>INDEX(PRIMAPhistCR_0_GHG!AH$2:AH$208,MATCH(Calculations_Table1!$A76,PRIMAPhistCR_0_GHG!$D$2:$D$208,0))</f>
        <v>65203.178</v>
      </c>
      <c r="U76">
        <f>INDEX(PRIMAPhistCR_0_GHG!AI$2:AI$208,MATCH(Calculations_Table1!$A76,PRIMAPhistCR_0_GHG!$D$2:$D$208,0))</f>
        <v>66781.384000000005</v>
      </c>
      <c r="V76">
        <f>INDEX(PRIMAPhistCR_0_GHG!AJ$2:AJ$208,MATCH(Calculations_Table1!$A76,PRIMAPhistCR_0_GHG!$D$2:$D$208,0))</f>
        <v>70031.744000000006</v>
      </c>
      <c r="W76">
        <f>INDEX(PRIMAPhistCR_0_GHG!AK$2:AK$208,MATCH(Calculations_Table1!$A76,PRIMAPhistCR_0_GHG!$D$2:$D$208,0))</f>
        <v>70719.066000000006</v>
      </c>
      <c r="X76">
        <f>INDEX(PRIMAPhistCR_0_GHG!AL$2:AL$208,MATCH(Calculations_Table1!$A76,PRIMAPhistCR_0_GHG!$D$2:$D$208,0))</f>
        <v>71435.16</v>
      </c>
      <c r="Y76">
        <f>INDEX(PRIMAPhistCR_0_GHG!AM$2:AM$208,MATCH(Calculations_Table1!$A76,PRIMAPhistCR_0_GHG!$D$2:$D$208,0))</f>
        <v>68797.038</v>
      </c>
      <c r="AA76">
        <f>INDEX(UNPop_WPP2022_UN_2020_1July!$M$18:$M$303,MATCH(Calculations_Table1!A76,UNPop_WPP2022_UN_2020_1July!$F$18:$F$303,0))</f>
        <v>5702.174</v>
      </c>
      <c r="AC76">
        <f t="shared" si="19"/>
        <v>387.25011800000004</v>
      </c>
      <c r="AD76">
        <f t="shared" si="20"/>
        <v>228.72560690909091</v>
      </c>
      <c r="AE76">
        <f t="shared" si="27"/>
        <v>158.52451109090913</v>
      </c>
      <c r="AF76">
        <f>INDEX(PRIMAPhistCR_0_CO2!AE$2:AE$208,MATCH(Calculations_Table1!$A76,PRIMAPhistCR_0_CO2!$D$2:$D$208,0))</f>
        <v>48384.262999999999</v>
      </c>
      <c r="AG76">
        <f>INDEX(PRIMAPhistCR_0_CO2!AF$2:AF$208,MATCH(Calculations_Table1!$A76,PRIMAPhistCR_0_CO2!$D$2:$D$208,0))</f>
        <v>47951.336000000003</v>
      </c>
      <c r="AH76">
        <f>INDEX(PRIMAPhistCR_0_CO2!AG$2:AG$208,MATCH(Calculations_Table1!$A76,PRIMAPhistCR_0_CO2!$D$2:$D$208,0))</f>
        <v>48131.360999999997</v>
      </c>
      <c r="AI76">
        <f>INDEX(PRIMAPhistCR_0_CO2!AH$2:AH$208,MATCH(Calculations_Table1!$A76,PRIMAPhistCR_0_CO2!$D$2:$D$208,0))</f>
        <v>48303.845999999998</v>
      </c>
      <c r="AJ76">
        <f>INDEX(PRIMAPhistCR_0_CO2!AI$2:AI$208,MATCH(Calculations_Table1!$A76,PRIMAPhistCR_0_CO2!$D$2:$D$208,0))</f>
        <v>48172.158000000003</v>
      </c>
      <c r="AK76">
        <f>INDEX(PRIMAPhistCR_0_CO2!AJ$2:AJ$208,MATCH(Calculations_Table1!$A76,PRIMAPhistCR_0_CO2!$D$2:$D$208,0))</f>
        <v>48611.290999999997</v>
      </c>
      <c r="AL76">
        <f>INDEX(PRIMAPhistCR_0_CO2!AK$2:AK$208,MATCH(Calculations_Table1!$A76,PRIMAPhistCR_0_CO2!$D$2:$D$208,0))</f>
        <v>48844.000999999997</v>
      </c>
      <c r="AM76">
        <f>INDEX(PRIMAPhistCR_0_CO2!AL$2:AL$208,MATCH(Calculations_Table1!$A76,PRIMAPhistCR_0_CO2!$D$2:$D$208,0))</f>
        <v>48738.720999999998</v>
      </c>
      <c r="AN76">
        <f>INDEX(PRIMAPhistCR_0_CO2!AM$2:AM$208,MATCH(Calculations_Table1!$A76,PRIMAPhistCR_0_CO2!$D$2:$D$208,0))</f>
        <v>48497.404000000002</v>
      </c>
    </row>
    <row r="77" spans="1:40" x14ac:dyDescent="0.2">
      <c r="A77" t="s">
        <v>48</v>
      </c>
      <c r="B77" t="s">
        <v>295</v>
      </c>
      <c r="C77" t="str">
        <f t="shared" si="21"/>
        <v>Chile</v>
      </c>
      <c r="D77">
        <f t="shared" si="22"/>
        <v>537.21750199999997</v>
      </c>
      <c r="E77">
        <f t="shared" si="23"/>
        <v>180.35658727272727</v>
      </c>
      <c r="F77">
        <f t="shared" si="24"/>
        <v>356.8609147272727</v>
      </c>
      <c r="G77" s="1">
        <f t="shared" si="14"/>
        <v>2.4174787589999997E-4</v>
      </c>
      <c r="H77" s="1">
        <f t="shared" si="15"/>
        <v>1.605874116272727E-4</v>
      </c>
      <c r="I77" s="1">
        <f t="shared" si="16"/>
        <v>1.146440341227273E-4</v>
      </c>
      <c r="J77" s="1">
        <f t="shared" si="17"/>
        <v>1.2525592245515163E-11</v>
      </c>
      <c r="K77" s="1">
        <f t="shared" si="18"/>
        <v>8.3204554758444453E-12</v>
      </c>
      <c r="L77">
        <f t="shared" si="25"/>
        <v>68</v>
      </c>
      <c r="M77">
        <f t="shared" si="26"/>
        <v>121</v>
      </c>
      <c r="Q77">
        <f>INDEX(PRIMAPhistCR_0_GHG!AE$2:AE$208,MATCH(Calculations_Table1!$A77,PRIMAPhistCR_0_GHG!$D$2:$D$208,0))</f>
        <v>38152.355000000003</v>
      </c>
      <c r="R77">
        <f>INDEX(PRIMAPhistCR_0_GHG!AF$2:AF$208,MATCH(Calculations_Table1!$A77,PRIMAPhistCR_0_GHG!$D$2:$D$208,0))</f>
        <v>42114.137999999999</v>
      </c>
      <c r="S77">
        <f>INDEX(PRIMAPhistCR_0_GHG!AG$2:AG$208,MATCH(Calculations_Table1!$A77,PRIMAPhistCR_0_GHG!$D$2:$D$208,0))</f>
        <v>58262.396000000001</v>
      </c>
      <c r="T77">
        <f>INDEX(PRIMAPhistCR_0_GHG!AH$2:AH$208,MATCH(Calculations_Table1!$A77,PRIMAPhistCR_0_GHG!$D$2:$D$208,0))</f>
        <v>47976.197</v>
      </c>
      <c r="U77">
        <f>INDEX(PRIMAPhistCR_0_GHG!AI$2:AI$208,MATCH(Calculations_Table1!$A77,PRIMAPhistCR_0_GHG!$D$2:$D$208,0))</f>
        <v>123450.54</v>
      </c>
      <c r="V77">
        <f>INDEX(PRIMAPhistCR_0_GHG!AJ$2:AJ$208,MATCH(Calculations_Table1!$A77,PRIMAPhistCR_0_GHG!$D$2:$D$208,0))</f>
        <v>60428.529000000002</v>
      </c>
      <c r="W77">
        <f>INDEX(PRIMAPhistCR_0_GHG!AK$2:AK$208,MATCH(Calculations_Table1!$A77,PRIMAPhistCR_0_GHG!$D$2:$D$208,0))</f>
        <v>64900.800000000003</v>
      </c>
      <c r="X77">
        <f>INDEX(PRIMAPhistCR_0_GHG!AL$2:AL$208,MATCH(Calculations_Table1!$A77,PRIMAPhistCR_0_GHG!$D$2:$D$208,0))</f>
        <v>58296.872000000003</v>
      </c>
      <c r="Y77">
        <f>INDEX(PRIMAPhistCR_0_GHG!AM$2:AM$208,MATCH(Calculations_Table1!$A77,PRIMAPhistCR_0_GHG!$D$2:$D$208,0))</f>
        <v>81788.03</v>
      </c>
      <c r="AA77">
        <f>INDEX(UNPop_WPP2022_UN_2020_1July!$M$18:$M$303,MATCH(Calculations_Table1!A77,UNPop_WPP2022_UN_2020_1July!$F$18:$F$303,0))</f>
        <v>19300.314999999999</v>
      </c>
      <c r="AC77">
        <f t="shared" si="19"/>
        <v>315.46734900000007</v>
      </c>
      <c r="AD77">
        <f t="shared" si="20"/>
        <v>60.702828727272731</v>
      </c>
      <c r="AE77">
        <f t="shared" si="27"/>
        <v>254.76452027272734</v>
      </c>
      <c r="AF77">
        <f>INDEX(PRIMAPhistCR_0_CO2!AE$2:AE$208,MATCH(Calculations_Table1!$A77,PRIMAPhistCR_0_CO2!$D$2:$D$208,0))</f>
        <v>12840.983</v>
      </c>
      <c r="AG77">
        <f>INDEX(PRIMAPhistCR_0_CO2!AF$2:AF$208,MATCH(Calculations_Table1!$A77,PRIMAPhistCR_0_CO2!$D$2:$D$208,0))</f>
        <v>16772.705000000002</v>
      </c>
      <c r="AH77">
        <f>INDEX(PRIMAPhistCR_0_CO2!AG$2:AG$208,MATCH(Calculations_Table1!$A77,PRIMAPhistCR_0_CO2!$D$2:$D$208,0))</f>
        <v>32011</v>
      </c>
      <c r="AI77">
        <f>INDEX(PRIMAPhistCR_0_CO2!AH$2:AH$208,MATCH(Calculations_Table1!$A77,PRIMAPhistCR_0_CO2!$D$2:$D$208,0))</f>
        <v>21061.817999999999</v>
      </c>
      <c r="AJ77">
        <f>INDEX(PRIMAPhistCR_0_CO2!AI$2:AI$208,MATCH(Calculations_Table1!$A77,PRIMAPhistCR_0_CO2!$D$2:$D$208,0))</f>
        <v>95228.671000000002</v>
      </c>
      <c r="AK77">
        <f>INDEX(PRIMAPhistCR_0_CO2!AJ$2:AJ$208,MATCH(Calculations_Table1!$A77,PRIMAPhistCR_0_CO2!$D$2:$D$208,0))</f>
        <v>32316.166000000001</v>
      </c>
      <c r="AL77">
        <f>INDEX(PRIMAPhistCR_0_CO2!AK$2:AK$208,MATCH(Calculations_Table1!$A77,PRIMAPhistCR_0_CO2!$D$2:$D$208,0))</f>
        <v>35534.656999999999</v>
      </c>
      <c r="AM77">
        <f>INDEX(PRIMAPhistCR_0_CO2!AL$2:AL$208,MATCH(Calculations_Table1!$A77,PRIMAPhistCR_0_CO2!$D$2:$D$208,0))</f>
        <v>29543.017</v>
      </c>
      <c r="AN77">
        <f>INDEX(PRIMAPhistCR_0_CO2!AM$2:AM$208,MATCH(Calculations_Table1!$A77,PRIMAPhistCR_0_CO2!$D$2:$D$208,0))</f>
        <v>52999.315000000002</v>
      </c>
    </row>
    <row r="78" spans="1:40" x14ac:dyDescent="0.2">
      <c r="A78" t="s">
        <v>166</v>
      </c>
      <c r="B78" t="s">
        <v>296</v>
      </c>
      <c r="C78" t="str">
        <f t="shared" si="21"/>
        <v>Romania</v>
      </c>
      <c r="D78">
        <f t="shared" si="22"/>
        <v>534.77421200000003</v>
      </c>
      <c r="E78">
        <f t="shared" si="23"/>
        <v>374.25728836363641</v>
      </c>
      <c r="F78">
        <f t="shared" si="24"/>
        <v>160.51692363636363</v>
      </c>
      <c r="G78" s="1">
        <f t="shared" si="14"/>
        <v>2.406483954E-4</v>
      </c>
      <c r="H78" s="1">
        <f t="shared" si="15"/>
        <v>7.2232615636363634E-5</v>
      </c>
      <c r="I78" s="1">
        <f t="shared" si="16"/>
        <v>1.6309514249999991E-5</v>
      </c>
      <c r="J78" s="1">
        <f t="shared" si="17"/>
        <v>1.2377735060491086E-11</v>
      </c>
      <c r="K78" s="1">
        <f t="shared" si="18"/>
        <v>3.7152800357845016E-12</v>
      </c>
      <c r="L78">
        <f t="shared" si="25"/>
        <v>69</v>
      </c>
      <c r="M78">
        <f t="shared" si="26"/>
        <v>122</v>
      </c>
      <c r="Q78">
        <f>INDEX(PRIMAPhistCR_0_GHG!AE$2:AE$208,MATCH(Calculations_Table1!$A78,PRIMAPhistCR_0_GHG!$D$2:$D$208,0))</f>
        <v>79169.811000000002</v>
      </c>
      <c r="R78">
        <f>INDEX(PRIMAPhistCR_0_GHG!AF$2:AF$208,MATCH(Calculations_Table1!$A78,PRIMAPhistCR_0_GHG!$D$2:$D$208,0))</f>
        <v>67429.485000000001</v>
      </c>
      <c r="S78">
        <f>INDEX(PRIMAPhistCR_0_GHG!AG$2:AG$208,MATCH(Calculations_Table1!$A78,PRIMAPhistCR_0_GHG!$D$2:$D$208,0))</f>
        <v>67243.585000000006</v>
      </c>
      <c r="T78">
        <f>INDEX(PRIMAPhistCR_0_GHG!AH$2:AH$208,MATCH(Calculations_Table1!$A78,PRIMAPhistCR_0_GHG!$D$2:$D$208,0))</f>
        <v>63223.771000000001</v>
      </c>
      <c r="U78">
        <f>INDEX(PRIMAPhistCR_0_GHG!AI$2:AI$208,MATCH(Calculations_Table1!$A78,PRIMAPhistCR_0_GHG!$D$2:$D$208,0))</f>
        <v>68341.578999999998</v>
      </c>
      <c r="V78">
        <f>INDEX(PRIMAPhistCR_0_GHG!AJ$2:AJ$208,MATCH(Calculations_Table1!$A78,PRIMAPhistCR_0_GHG!$D$2:$D$208,0))</f>
        <v>71580.490000000005</v>
      </c>
      <c r="W78">
        <f>INDEX(PRIMAPhistCR_0_GHG!AK$2:AK$208,MATCH(Calculations_Table1!$A78,PRIMAPhistCR_0_GHG!$D$2:$D$208,0))</f>
        <v>68081.445000000007</v>
      </c>
      <c r="X78">
        <f>INDEX(PRIMAPhistCR_0_GHG!AL$2:AL$208,MATCH(Calculations_Table1!$A78,PRIMAPhistCR_0_GHG!$D$2:$D$208,0))</f>
        <v>62160.184000000001</v>
      </c>
      <c r="Y78">
        <f>INDEX(PRIMAPhistCR_0_GHG!AM$2:AM$208,MATCH(Calculations_Table1!$A78,PRIMAPhistCR_0_GHG!$D$2:$D$208,0))</f>
        <v>66713.672999999995</v>
      </c>
      <c r="AA78">
        <f>INDEX(UNPop_WPP2022_UN_2020_1July!$M$18:$M$303,MATCH(Calculations_Table1!A78,UNPop_WPP2022_UN_2020_1July!$F$18:$F$303,0))</f>
        <v>19442.038</v>
      </c>
      <c r="AC78">
        <f t="shared" si="19"/>
        <v>220.656217</v>
      </c>
      <c r="AD78">
        <f t="shared" si="20"/>
        <v>184.41285200000002</v>
      </c>
      <c r="AE78">
        <f t="shared" si="27"/>
        <v>36.243364999999983</v>
      </c>
      <c r="AF78">
        <f>INDEX(PRIMAPhistCR_0_CO2!AE$2:AE$208,MATCH(Calculations_Table1!$A78,PRIMAPhistCR_0_CO2!$D$2:$D$208,0))</f>
        <v>39010.411</v>
      </c>
      <c r="AG78">
        <f>INDEX(PRIMAPhistCR_0_CO2!AF$2:AF$208,MATCH(Calculations_Table1!$A78,PRIMAPhistCR_0_CO2!$D$2:$D$208,0))</f>
        <v>27859.597000000002</v>
      </c>
      <c r="AH78">
        <f>INDEX(PRIMAPhistCR_0_CO2!AG$2:AG$208,MATCH(Calculations_Table1!$A78,PRIMAPhistCR_0_CO2!$D$2:$D$208,0))</f>
        <v>27666.938999999998</v>
      </c>
      <c r="AI78">
        <f>INDEX(PRIMAPhistCR_0_CO2!AH$2:AH$208,MATCH(Calculations_Table1!$A78,PRIMAPhistCR_0_CO2!$D$2:$D$208,0))</f>
        <v>24087.977999999999</v>
      </c>
      <c r="AJ78">
        <f>INDEX(PRIMAPhistCR_0_CO2!AI$2:AI$208,MATCH(Calculations_Table1!$A78,PRIMAPhistCR_0_CO2!$D$2:$D$208,0))</f>
        <v>29046.002</v>
      </c>
      <c r="AK78">
        <f>INDEX(PRIMAPhistCR_0_CO2!AJ$2:AJ$208,MATCH(Calculations_Table1!$A78,PRIMAPhistCR_0_CO2!$D$2:$D$208,0))</f>
        <v>32003.771000000001</v>
      </c>
      <c r="AL78">
        <f>INDEX(PRIMAPhistCR_0_CO2!AK$2:AK$208,MATCH(Calculations_Table1!$A78,PRIMAPhistCR_0_CO2!$D$2:$D$208,0))</f>
        <v>28590.739000000001</v>
      </c>
      <c r="AM78">
        <f>INDEX(PRIMAPhistCR_0_CO2!AL$2:AL$208,MATCH(Calculations_Table1!$A78,PRIMAPhistCR_0_CO2!$D$2:$D$208,0))</f>
        <v>23540.61</v>
      </c>
      <c r="AN78">
        <f>INDEX(PRIMAPhistCR_0_CO2!AM$2:AM$208,MATCH(Calculations_Table1!$A78,PRIMAPhistCR_0_CO2!$D$2:$D$208,0))</f>
        <v>27860.580999999998</v>
      </c>
    </row>
    <row r="79" spans="1:40" x14ac:dyDescent="0.2">
      <c r="A79" t="s">
        <v>164</v>
      </c>
      <c r="B79" t="s">
        <v>297</v>
      </c>
      <c r="C79" t="str">
        <f t="shared" si="21"/>
        <v>Paraguay</v>
      </c>
      <c r="D79">
        <f t="shared" si="22"/>
        <v>514.66738800000007</v>
      </c>
      <c r="E79">
        <f t="shared" si="23"/>
        <v>628.47511999999995</v>
      </c>
      <c r="F79">
        <f t="shared" si="24"/>
        <v>-113.80773199999987</v>
      </c>
      <c r="G79" s="1">
        <f t="shared" si="14"/>
        <v>2.3160032460000003E-4</v>
      </c>
      <c r="H79" s="1">
        <f t="shared" si="15"/>
        <v>-5.1213479399999942E-5</v>
      </c>
      <c r="I79" s="1">
        <f t="shared" si="16"/>
        <v>-8.2176368645454556E-5</v>
      </c>
      <c r="J79" s="1">
        <f t="shared" si="17"/>
        <v>3.4991841231541873E-11</v>
      </c>
      <c r="K79" s="1">
        <f t="shared" si="18"/>
        <v>-7.7377004681436375E-12</v>
      </c>
      <c r="L79">
        <f t="shared" si="25"/>
        <v>70</v>
      </c>
      <c r="M79">
        <f t="shared" si="26"/>
        <v>40</v>
      </c>
      <c r="Q79">
        <f>INDEX(PRIMAPhistCR_0_GHG!AE$2:AE$208,MATCH(Calculations_Table1!$A79,PRIMAPhistCR_0_GHG!$D$2:$D$208,0))</f>
        <v>132946.66</v>
      </c>
      <c r="R79">
        <f>INDEX(PRIMAPhistCR_0_GHG!AF$2:AF$208,MATCH(Calculations_Table1!$A79,PRIMAPhistCR_0_GHG!$D$2:$D$208,0))</f>
        <v>96141.665999999997</v>
      </c>
      <c r="S79">
        <f>INDEX(PRIMAPhistCR_0_GHG!AG$2:AG$208,MATCH(Calculations_Table1!$A79,PRIMAPhistCR_0_GHG!$D$2:$D$208,0))</f>
        <v>57542.012000000002</v>
      </c>
      <c r="T79">
        <f>INDEX(PRIMAPhistCR_0_GHG!AH$2:AH$208,MATCH(Calculations_Table1!$A79,PRIMAPhistCR_0_GHG!$D$2:$D$208,0))</f>
        <v>55742.978000000003</v>
      </c>
      <c r="U79">
        <f>INDEX(PRIMAPhistCR_0_GHG!AI$2:AI$208,MATCH(Calculations_Table1!$A79,PRIMAPhistCR_0_GHG!$D$2:$D$208,0))</f>
        <v>54682.544999999998</v>
      </c>
      <c r="V79">
        <f>INDEX(PRIMAPhistCR_0_GHG!AJ$2:AJ$208,MATCH(Calculations_Table1!$A79,PRIMAPhistCR_0_GHG!$D$2:$D$208,0))</f>
        <v>61551.678999999996</v>
      </c>
      <c r="W79">
        <f>INDEX(PRIMAPhistCR_0_GHG!AK$2:AK$208,MATCH(Calculations_Table1!$A79,PRIMAPhistCR_0_GHG!$D$2:$D$208,0))</f>
        <v>62403.998</v>
      </c>
      <c r="X79">
        <f>INDEX(PRIMAPhistCR_0_GHG!AL$2:AL$208,MATCH(Calculations_Table1!$A79,PRIMAPhistCR_0_GHG!$D$2:$D$208,0))</f>
        <v>62675.92</v>
      </c>
      <c r="Y79">
        <f>INDEX(PRIMAPhistCR_0_GHG!AM$2:AM$208,MATCH(Calculations_Table1!$A79,PRIMAPhistCR_0_GHG!$D$2:$D$208,0))</f>
        <v>63926.59</v>
      </c>
      <c r="AA79">
        <f>INDEX(UNPop_WPP2022_UN_2020_1July!$M$18:$M$303,MATCH(Calculations_Table1!A79,UNPop_WPP2022_UN_2020_1July!$F$18:$F$303,0))</f>
        <v>6618.6949999999997</v>
      </c>
      <c r="AC79">
        <f t="shared" si="19"/>
        <v>246.12776199999999</v>
      </c>
      <c r="AD79">
        <f t="shared" si="20"/>
        <v>428.74191454545456</v>
      </c>
      <c r="AE79">
        <f t="shared" si="27"/>
        <v>-182.61415254545457</v>
      </c>
      <c r="AF79">
        <f>INDEX(PRIMAPhistCR_0_CO2!AE$2:AE$208,MATCH(Calculations_Table1!$A79,PRIMAPhistCR_0_CO2!$D$2:$D$208,0))</f>
        <v>90695.404999999999</v>
      </c>
      <c r="AG79">
        <f>INDEX(PRIMAPhistCR_0_CO2!AF$2:AF$208,MATCH(Calculations_Table1!$A79,PRIMAPhistCR_0_CO2!$D$2:$D$208,0))</f>
        <v>56338.625999999997</v>
      </c>
      <c r="AH79">
        <f>INDEX(PRIMAPhistCR_0_CO2!AG$2:AG$208,MATCH(Calculations_Table1!$A79,PRIMAPhistCR_0_CO2!$D$2:$D$208,0))</f>
        <v>22243.083999999999</v>
      </c>
      <c r="AI79">
        <f>INDEX(PRIMAPhistCR_0_CO2!AH$2:AH$208,MATCH(Calculations_Table1!$A79,PRIMAPhistCR_0_CO2!$D$2:$D$208,0))</f>
        <v>22642.136999999999</v>
      </c>
      <c r="AJ79">
        <f>INDEX(PRIMAPhistCR_0_CO2!AI$2:AI$208,MATCH(Calculations_Table1!$A79,PRIMAPhistCR_0_CO2!$D$2:$D$208,0))</f>
        <v>22568.27</v>
      </c>
      <c r="AK79">
        <f>INDEX(PRIMAPhistCR_0_CO2!AJ$2:AJ$208,MATCH(Calculations_Table1!$A79,PRIMAPhistCR_0_CO2!$D$2:$D$208,0))</f>
        <v>30797.185000000001</v>
      </c>
      <c r="AL79">
        <f>INDEX(PRIMAPhistCR_0_CO2!AK$2:AK$208,MATCH(Calculations_Table1!$A79,PRIMAPhistCR_0_CO2!$D$2:$D$208,0))</f>
        <v>30796.484</v>
      </c>
      <c r="AM79">
        <f>INDEX(PRIMAPhistCR_0_CO2!AL$2:AL$208,MATCH(Calculations_Table1!$A79,PRIMAPhistCR_0_CO2!$D$2:$D$208,0))</f>
        <v>29755.612000000001</v>
      </c>
      <c r="AN79">
        <f>INDEX(PRIMAPhistCR_0_CO2!AM$2:AM$208,MATCH(Calculations_Table1!$A79,PRIMAPhistCR_0_CO2!$D$2:$D$208,0))</f>
        <v>30986.364000000001</v>
      </c>
    </row>
    <row r="80" spans="1:40" x14ac:dyDescent="0.2">
      <c r="A80" t="s">
        <v>163</v>
      </c>
      <c r="B80" t="s">
        <v>298</v>
      </c>
      <c r="C80" t="str">
        <f t="shared" si="21"/>
        <v>Portugal</v>
      </c>
      <c r="D80">
        <f t="shared" si="22"/>
        <v>513.55132700000001</v>
      </c>
      <c r="E80">
        <f t="shared" si="23"/>
        <v>304.1045421818182</v>
      </c>
      <c r="F80">
        <f t="shared" si="24"/>
        <v>209.44678481818181</v>
      </c>
      <c r="G80" s="1">
        <f t="shared" si="14"/>
        <v>2.3109809714999999E-4</v>
      </c>
      <c r="H80" s="1">
        <f t="shared" si="15"/>
        <v>9.4251053168181815E-5</v>
      </c>
      <c r="I80" s="1">
        <f t="shared" si="16"/>
        <v>6.7831362122727253E-5</v>
      </c>
      <c r="J80" s="1">
        <f t="shared" si="17"/>
        <v>2.2440647557357642E-11</v>
      </c>
      <c r="K80" s="1">
        <f t="shared" si="18"/>
        <v>9.1521942073115193E-12</v>
      </c>
      <c r="L80">
        <f t="shared" si="25"/>
        <v>71</v>
      </c>
      <c r="M80">
        <f t="shared" si="26"/>
        <v>72</v>
      </c>
      <c r="Q80">
        <f>INDEX(PRIMAPhistCR_0_GHG!AE$2:AE$208,MATCH(Calculations_Table1!$A80,PRIMAPhistCR_0_GHG!$D$2:$D$208,0))</f>
        <v>64329.807000000001</v>
      </c>
      <c r="R80">
        <f>INDEX(PRIMAPhistCR_0_GHG!AF$2:AF$208,MATCH(Calculations_Table1!$A80,PRIMAPhistCR_0_GHG!$D$2:$D$208,0))</f>
        <v>59418.457999999999</v>
      </c>
      <c r="S80">
        <f>INDEX(PRIMAPhistCR_0_GHG!AG$2:AG$208,MATCH(Calculations_Table1!$A80,PRIMAPhistCR_0_GHG!$D$2:$D$208,0))</f>
        <v>64829.616999999998</v>
      </c>
      <c r="T80">
        <f>INDEX(PRIMAPhistCR_0_GHG!AH$2:AH$208,MATCH(Calculations_Table1!$A80,PRIMAPhistCR_0_GHG!$D$2:$D$208,0))</f>
        <v>67598.903999999995</v>
      </c>
      <c r="U80">
        <f>INDEX(PRIMAPhistCR_0_GHG!AI$2:AI$208,MATCH(Calculations_Table1!$A80,PRIMAPhistCR_0_GHG!$D$2:$D$208,0))</f>
        <v>92144.456000000006</v>
      </c>
      <c r="V80">
        <f>INDEX(PRIMAPhistCR_0_GHG!AJ$2:AJ$208,MATCH(Calculations_Table1!$A80,PRIMAPhistCR_0_GHG!$D$2:$D$208,0))</f>
        <v>64814.38</v>
      </c>
      <c r="W80">
        <f>INDEX(PRIMAPhistCR_0_GHG!AK$2:AK$208,MATCH(Calculations_Table1!$A80,PRIMAPhistCR_0_GHG!$D$2:$D$208,0))</f>
        <v>60179.222999999998</v>
      </c>
      <c r="X80">
        <f>INDEX(PRIMAPhistCR_0_GHG!AL$2:AL$208,MATCH(Calculations_Table1!$A80,PRIMAPhistCR_0_GHG!$D$2:$D$208,0))</f>
        <v>53836.445</v>
      </c>
      <c r="Y80">
        <f>INDEX(PRIMAPhistCR_0_GHG!AM$2:AM$208,MATCH(Calculations_Table1!$A80,PRIMAPhistCR_0_GHG!$D$2:$D$208,0))</f>
        <v>50729.843999999997</v>
      </c>
      <c r="AA80">
        <f>INDEX(UNPop_WPP2022_UN_2020_1July!$M$18:$M$303,MATCH(Calculations_Table1!A80,UNPop_WPP2022_UN_2020_1July!$F$18:$F$303,0))</f>
        <v>10298.191999999999</v>
      </c>
      <c r="AC80">
        <f t="shared" si="19"/>
        <v>373.055137</v>
      </c>
      <c r="AD80">
        <f t="shared" si="20"/>
        <v>222.31877672727276</v>
      </c>
      <c r="AE80">
        <f t="shared" si="27"/>
        <v>150.73636027272724</v>
      </c>
      <c r="AF80">
        <f>INDEX(PRIMAPhistCR_0_CO2!AE$2:AE$208,MATCH(Calculations_Table1!$A80,PRIMAPhistCR_0_CO2!$D$2:$D$208,0))</f>
        <v>47028.972000000002</v>
      </c>
      <c r="AG80">
        <f>INDEX(PRIMAPhistCR_0_CO2!AF$2:AF$208,MATCH(Calculations_Table1!$A80,PRIMAPhistCR_0_CO2!$D$2:$D$208,0))</f>
        <v>42069.652999999998</v>
      </c>
      <c r="AH80">
        <f>INDEX(PRIMAPhistCR_0_CO2!AG$2:AG$208,MATCH(Calculations_Table1!$A80,PRIMAPhistCR_0_CO2!$D$2:$D$208,0))</f>
        <v>47612.472999999998</v>
      </c>
      <c r="AI80">
        <f>INDEX(PRIMAPhistCR_0_CO2!AH$2:AH$208,MATCH(Calculations_Table1!$A80,PRIMAPhistCR_0_CO2!$D$2:$D$208,0))</f>
        <v>50294.093999999997</v>
      </c>
      <c r="AJ80">
        <f>INDEX(PRIMAPhistCR_0_CO2!AI$2:AI$208,MATCH(Calculations_Table1!$A80,PRIMAPhistCR_0_CO2!$D$2:$D$208,0))</f>
        <v>74226.517000000007</v>
      </c>
      <c r="AK80">
        <f>INDEX(PRIMAPhistCR_0_CO2!AJ$2:AJ$208,MATCH(Calculations_Table1!$A80,PRIMAPhistCR_0_CO2!$D$2:$D$208,0))</f>
        <v>47186.618999999999</v>
      </c>
      <c r="AL80">
        <f>INDEX(PRIMAPhistCR_0_CO2!AK$2:AK$208,MATCH(Calculations_Table1!$A80,PRIMAPhistCR_0_CO2!$D$2:$D$208,0))</f>
        <v>42319.224000000002</v>
      </c>
      <c r="AM80">
        <f>INDEX(PRIMAPhistCR_0_CO2!AL$2:AL$208,MATCH(Calculations_Table1!$A80,PRIMAPhistCR_0_CO2!$D$2:$D$208,0))</f>
        <v>36282.89</v>
      </c>
      <c r="AN80">
        <f>INDEX(PRIMAPhistCR_0_CO2!AM$2:AM$208,MATCH(Calculations_Table1!$A80,PRIMAPhistCR_0_CO2!$D$2:$D$208,0))</f>
        <v>33063.667000000001</v>
      </c>
    </row>
    <row r="81" spans="1:40" x14ac:dyDescent="0.2">
      <c r="A81" t="s">
        <v>81</v>
      </c>
      <c r="B81" t="s">
        <v>299</v>
      </c>
      <c r="C81" t="str">
        <f t="shared" si="21"/>
        <v>Ghana</v>
      </c>
      <c r="D81">
        <f t="shared" si="22"/>
        <v>500.75096900000005</v>
      </c>
      <c r="E81">
        <f t="shared" si="23"/>
        <v>237.63988181818181</v>
      </c>
      <c r="F81">
        <f t="shared" si="24"/>
        <v>263.11108718181822</v>
      </c>
      <c r="G81" s="1">
        <f t="shared" si="14"/>
        <v>2.2533793605E-4</v>
      </c>
      <c r="H81" s="1">
        <f t="shared" si="15"/>
        <v>1.1839998923181819E-4</v>
      </c>
      <c r="I81" s="1">
        <f t="shared" si="16"/>
        <v>7.7846338595454503E-5</v>
      </c>
      <c r="J81" s="1">
        <f t="shared" si="17"/>
        <v>7.0023346213118969E-12</v>
      </c>
      <c r="K81" s="1">
        <f t="shared" si="18"/>
        <v>3.6792577330474594E-12</v>
      </c>
      <c r="L81">
        <f t="shared" si="25"/>
        <v>72</v>
      </c>
      <c r="M81">
        <f t="shared" si="26"/>
        <v>161</v>
      </c>
      <c r="Q81">
        <f>INDEX(PRIMAPhistCR_0_GHG!AE$2:AE$208,MATCH(Calculations_Table1!$A81,PRIMAPhistCR_0_GHG!$D$2:$D$208,0))</f>
        <v>50269.974999999999</v>
      </c>
      <c r="R81">
        <f>INDEX(PRIMAPhistCR_0_GHG!AF$2:AF$208,MATCH(Calculations_Table1!$A81,PRIMAPhistCR_0_GHG!$D$2:$D$208,0))</f>
        <v>52690.243000000002</v>
      </c>
      <c r="S81">
        <f>INDEX(PRIMAPhistCR_0_GHG!AG$2:AG$208,MATCH(Calculations_Table1!$A81,PRIMAPhistCR_0_GHG!$D$2:$D$208,0))</f>
        <v>52849.014000000003</v>
      </c>
      <c r="T81">
        <f>INDEX(PRIMAPhistCR_0_GHG!AH$2:AH$208,MATCH(Calculations_Table1!$A81,PRIMAPhistCR_0_GHG!$D$2:$D$208,0))</f>
        <v>55750.243000000002</v>
      </c>
      <c r="U81">
        <f>INDEX(PRIMAPhistCR_0_GHG!AI$2:AI$208,MATCH(Calculations_Table1!$A81,PRIMAPhistCR_0_GHG!$D$2:$D$208,0))</f>
        <v>73831.237999999998</v>
      </c>
      <c r="V81">
        <f>INDEX(PRIMAPhistCR_0_GHG!AJ$2:AJ$208,MATCH(Calculations_Table1!$A81,PRIMAPhistCR_0_GHG!$D$2:$D$208,0))</f>
        <v>61249.324999999997</v>
      </c>
      <c r="W81">
        <f>INDEX(PRIMAPhistCR_0_GHG!AK$2:AK$208,MATCH(Calculations_Table1!$A81,PRIMAPhistCR_0_GHG!$D$2:$D$208,0))</f>
        <v>65120.847000000002</v>
      </c>
      <c r="X81">
        <f>INDEX(PRIMAPhistCR_0_GHG!AL$2:AL$208,MATCH(Calculations_Table1!$A81,PRIMAPhistCR_0_GHG!$D$2:$D$208,0))</f>
        <v>68110.857999999993</v>
      </c>
      <c r="Y81">
        <f>INDEX(PRIMAPhistCR_0_GHG!AM$2:AM$208,MATCH(Calculations_Table1!$A81,PRIMAPhistCR_0_GHG!$D$2:$D$208,0))</f>
        <v>71149.201000000001</v>
      </c>
      <c r="AA81">
        <f>INDEX(UNPop_WPP2022_UN_2020_1July!$M$18:$M$303,MATCH(Calculations_Table1!A81,UNPop_WPP2022_UN_2020_1July!$F$18:$F$303,0))</f>
        <v>32180.401000000002</v>
      </c>
      <c r="AC81">
        <f t="shared" si="19"/>
        <v>322.11892899999992</v>
      </c>
      <c r="AD81">
        <f t="shared" si="20"/>
        <v>149.12706545454546</v>
      </c>
      <c r="AE81">
        <f t="shared" si="27"/>
        <v>172.99186354545446</v>
      </c>
      <c r="AF81">
        <f>INDEX(PRIMAPhistCR_0_CO2!AE$2:AE$208,MATCH(Calculations_Table1!$A81,PRIMAPhistCR_0_CO2!$D$2:$D$208,0))</f>
        <v>31546.11</v>
      </c>
      <c r="AG81">
        <f>INDEX(PRIMAPhistCR_0_CO2!AF$2:AF$208,MATCH(Calculations_Table1!$A81,PRIMAPhistCR_0_CO2!$D$2:$D$208,0))</f>
        <v>33127.97</v>
      </c>
      <c r="AH81">
        <f>INDEX(PRIMAPhistCR_0_CO2!AG$2:AG$208,MATCH(Calculations_Table1!$A81,PRIMAPhistCR_0_CO2!$D$2:$D$208,0))</f>
        <v>32549.48</v>
      </c>
      <c r="AI81">
        <f>INDEX(PRIMAPhistCR_0_CO2!AH$2:AH$208,MATCH(Calculations_Table1!$A81,PRIMAPhistCR_0_CO2!$D$2:$D$208,0))</f>
        <v>35333.68</v>
      </c>
      <c r="AJ81">
        <f>INDEX(PRIMAPhistCR_0_CO2!AI$2:AI$208,MATCH(Calculations_Table1!$A81,PRIMAPhistCR_0_CO2!$D$2:$D$208,0))</f>
        <v>52754</v>
      </c>
      <c r="AK81">
        <f>INDEX(PRIMAPhistCR_0_CO2!AJ$2:AJ$208,MATCH(Calculations_Table1!$A81,PRIMAPhistCR_0_CO2!$D$2:$D$208,0))</f>
        <v>40000.31</v>
      </c>
      <c r="AL81">
        <f>INDEX(PRIMAPhistCR_0_CO2!AK$2:AK$208,MATCH(Calculations_Table1!$A81,PRIMAPhistCR_0_CO2!$D$2:$D$208,0))</f>
        <v>41526.589999999997</v>
      </c>
      <c r="AM81">
        <f>INDEX(PRIMAPhistCR_0_CO2!AL$2:AL$208,MATCH(Calculations_Table1!$A81,PRIMAPhistCR_0_CO2!$D$2:$D$208,0))</f>
        <v>42385.31</v>
      </c>
      <c r="AN81">
        <f>INDEX(PRIMAPhistCR_0_CO2!AM$2:AM$208,MATCH(Calculations_Table1!$A81,PRIMAPhistCR_0_CO2!$D$2:$D$208,0))</f>
        <v>44441.589</v>
      </c>
    </row>
    <row r="82" spans="1:40" x14ac:dyDescent="0.2">
      <c r="A82" t="s">
        <v>180</v>
      </c>
      <c r="B82" t="s">
        <v>300</v>
      </c>
      <c r="C82" t="str">
        <f t="shared" si="21"/>
        <v>South Sudan</v>
      </c>
      <c r="D82">
        <f t="shared" si="22"/>
        <v>493.741804</v>
      </c>
      <c r="E82">
        <f t="shared" si="23"/>
        <v>278.98560181818181</v>
      </c>
      <c r="F82">
        <f t="shared" si="24"/>
        <v>214.7562021818182</v>
      </c>
      <c r="G82" s="1">
        <f t="shared" si="14"/>
        <v>2.2218381179999998E-4</v>
      </c>
      <c r="H82" s="1">
        <f t="shared" si="15"/>
        <v>9.6640290981818186E-5</v>
      </c>
      <c r="I82" s="1">
        <f t="shared" si="16"/>
        <v>1.0177235991818187E-5</v>
      </c>
      <c r="J82" s="1">
        <f t="shared" si="17"/>
        <v>2.0948430747333615E-11</v>
      </c>
      <c r="K82" s="1">
        <f t="shared" si="18"/>
        <v>9.1116559151353429E-12</v>
      </c>
      <c r="L82">
        <f t="shared" si="25"/>
        <v>73</v>
      </c>
      <c r="M82">
        <f t="shared" si="26"/>
        <v>83</v>
      </c>
      <c r="Q82">
        <f>INDEX(PRIMAPhistCR_0_GHG!AE$2:AE$208,MATCH(Calculations_Table1!$A82,PRIMAPhistCR_0_GHG!$D$2:$D$208,0))</f>
        <v>59016.184999999998</v>
      </c>
      <c r="R82">
        <f>INDEX(PRIMAPhistCR_0_GHG!AF$2:AF$208,MATCH(Calculations_Table1!$A82,PRIMAPhistCR_0_GHG!$D$2:$D$208,0))</f>
        <v>59915.637000000002</v>
      </c>
      <c r="S82">
        <f>INDEX(PRIMAPhistCR_0_GHG!AG$2:AG$208,MATCH(Calculations_Table1!$A82,PRIMAPhistCR_0_GHG!$D$2:$D$208,0))</f>
        <v>60848.978999999999</v>
      </c>
      <c r="T82">
        <f>INDEX(PRIMAPhistCR_0_GHG!AH$2:AH$208,MATCH(Calculations_Table1!$A82,PRIMAPhistCR_0_GHG!$D$2:$D$208,0))</f>
        <v>61722.762999999999</v>
      </c>
      <c r="U82">
        <f>INDEX(PRIMAPhistCR_0_GHG!AI$2:AI$208,MATCH(Calculations_Table1!$A82,PRIMAPhistCR_0_GHG!$D$2:$D$208,0))</f>
        <v>59484.887000000002</v>
      </c>
      <c r="V82">
        <f>INDEX(PRIMAPhistCR_0_GHG!AJ$2:AJ$208,MATCH(Calculations_Table1!$A82,PRIMAPhistCR_0_GHG!$D$2:$D$208,0))</f>
        <v>64490.678999999996</v>
      </c>
      <c r="W82">
        <f>INDEX(PRIMAPhistCR_0_GHG!AK$2:AK$208,MATCH(Calculations_Table1!$A82,PRIMAPhistCR_0_GHG!$D$2:$D$208,0))</f>
        <v>56900.235999999997</v>
      </c>
      <c r="X82">
        <f>INDEX(PRIMAPhistCR_0_GHG!AL$2:AL$208,MATCH(Calculations_Table1!$A82,PRIMAPhistCR_0_GHG!$D$2:$D$208,0))</f>
        <v>63863.743000000002</v>
      </c>
      <c r="Y82">
        <f>INDEX(PRIMAPhistCR_0_GHG!AM$2:AM$208,MATCH(Calculations_Table1!$A82,PRIMAPhistCR_0_GHG!$D$2:$D$208,0))</f>
        <v>66514.880000000005</v>
      </c>
      <c r="AA82">
        <f>INDEX(UNPop_WPP2022_UN_2020_1July!$M$18:$M$303,MATCH(Calculations_Table1!A82,UNPop_WPP2022_UN_2020_1July!$F$18:$F$303,0))</f>
        <v>10606.227000000001</v>
      </c>
      <c r="AC82">
        <f t="shared" si="19"/>
        <v>54.004758200000012</v>
      </c>
      <c r="AD82">
        <f t="shared" si="20"/>
        <v>31.38867821818182</v>
      </c>
      <c r="AE82">
        <f t="shared" si="27"/>
        <v>22.616079981818192</v>
      </c>
      <c r="AF82">
        <f>INDEX(PRIMAPhistCR_0_CO2!AE$2:AE$208,MATCH(Calculations_Table1!$A82,PRIMAPhistCR_0_CO2!$D$2:$D$208,0))</f>
        <v>6639.9126999999999</v>
      </c>
      <c r="AG82">
        <f>INDEX(PRIMAPhistCR_0_CO2!AF$2:AF$208,MATCH(Calculations_Table1!$A82,PRIMAPhistCR_0_CO2!$D$2:$D$208,0))</f>
        <v>6745.3314</v>
      </c>
      <c r="AH82">
        <f>INDEX(PRIMAPhistCR_0_CO2!AG$2:AG$208,MATCH(Calculations_Table1!$A82,PRIMAPhistCR_0_CO2!$D$2:$D$208,0))</f>
        <v>7161.6884</v>
      </c>
      <c r="AI82">
        <f>INDEX(PRIMAPhistCR_0_CO2!AH$2:AH$208,MATCH(Calculations_Table1!$A82,PRIMAPhistCR_0_CO2!$D$2:$D$208,0))</f>
        <v>6920.4979000000003</v>
      </c>
      <c r="AJ82">
        <f>INDEX(PRIMAPhistCR_0_CO2!AI$2:AI$208,MATCH(Calculations_Table1!$A82,PRIMAPhistCR_0_CO2!$D$2:$D$208,0))</f>
        <v>6625.3168999999998</v>
      </c>
      <c r="AK82">
        <f>INDEX(PRIMAPhistCR_0_CO2!AJ$2:AJ$208,MATCH(Calculations_Table1!$A82,PRIMAPhistCR_0_CO2!$D$2:$D$208,0))</f>
        <v>6688.9147000000003</v>
      </c>
      <c r="AL82">
        <f>INDEX(PRIMAPhistCR_0_CO2!AK$2:AK$208,MATCH(Calculations_Table1!$A82,PRIMAPhistCR_0_CO2!$D$2:$D$208,0))</f>
        <v>6663.2489999999998</v>
      </c>
      <c r="AM82">
        <f>INDEX(PRIMAPhistCR_0_CO2!AL$2:AL$208,MATCH(Calculations_Table1!$A82,PRIMAPhistCR_0_CO2!$D$2:$D$208,0))</f>
        <v>6532.8859000000002</v>
      </c>
      <c r="AN82">
        <f>INDEX(PRIMAPhistCR_0_CO2!AM$2:AM$208,MATCH(Calculations_Table1!$A82,PRIMAPhistCR_0_CO2!$D$2:$D$208,0))</f>
        <v>6666.8739999999998</v>
      </c>
    </row>
    <row r="83" spans="1:40" x14ac:dyDescent="0.2">
      <c r="A83" t="s">
        <v>27</v>
      </c>
      <c r="B83" t="s">
        <v>301</v>
      </c>
      <c r="C83" t="str">
        <f t="shared" si="21"/>
        <v>Azerbaijan</v>
      </c>
      <c r="D83">
        <f t="shared" si="22"/>
        <v>492.221475</v>
      </c>
      <c r="E83">
        <f t="shared" si="23"/>
        <v>277.57868036363641</v>
      </c>
      <c r="F83">
        <f t="shared" si="24"/>
        <v>214.64279463636359</v>
      </c>
      <c r="G83" s="1">
        <f t="shared" si="14"/>
        <v>2.2149966374999998E-4</v>
      </c>
      <c r="H83" s="1">
        <f t="shared" si="15"/>
        <v>9.6589257586363609E-5</v>
      </c>
      <c r="I83" s="1">
        <f t="shared" si="16"/>
        <v>5.6152567431818181E-5</v>
      </c>
      <c r="J83" s="1">
        <f t="shared" si="17"/>
        <v>2.1536287703266649E-11</v>
      </c>
      <c r="K83" s="1">
        <f t="shared" si="18"/>
        <v>9.3913191794850177E-12</v>
      </c>
      <c r="L83">
        <f t="shared" si="25"/>
        <v>74</v>
      </c>
      <c r="M83">
        <f t="shared" si="26"/>
        <v>79</v>
      </c>
      <c r="Q83">
        <f>INDEX(PRIMAPhistCR_0_GHG!AE$2:AE$208,MATCH(Calculations_Table1!$A83,PRIMAPhistCR_0_GHG!$D$2:$D$208,0))</f>
        <v>58718.567000000003</v>
      </c>
      <c r="R83">
        <f>INDEX(PRIMAPhistCR_0_GHG!AF$2:AF$208,MATCH(Calculations_Table1!$A83,PRIMAPhistCR_0_GHG!$D$2:$D$208,0))</f>
        <v>58908.294000000002</v>
      </c>
      <c r="S83">
        <f>INDEX(PRIMAPhistCR_0_GHG!AG$2:AG$208,MATCH(Calculations_Table1!$A83,PRIMAPhistCR_0_GHG!$D$2:$D$208,0))</f>
        <v>60247.493999999999</v>
      </c>
      <c r="T83">
        <f>INDEX(PRIMAPhistCR_0_GHG!AH$2:AH$208,MATCH(Calculations_Table1!$A83,PRIMAPhistCR_0_GHG!$D$2:$D$208,0))</f>
        <v>60364.516000000003</v>
      </c>
      <c r="U83">
        <f>INDEX(PRIMAPhistCR_0_GHG!AI$2:AI$208,MATCH(Calculations_Table1!$A83,PRIMAPhistCR_0_GHG!$D$2:$D$208,0))</f>
        <v>60645.944000000003</v>
      </c>
      <c r="V83">
        <f>INDEX(PRIMAPhistCR_0_GHG!AJ$2:AJ$208,MATCH(Calculations_Table1!$A83,PRIMAPhistCR_0_GHG!$D$2:$D$208,0))</f>
        <v>63550.245000000003</v>
      </c>
      <c r="W83">
        <f>INDEX(PRIMAPhistCR_0_GHG!AK$2:AK$208,MATCH(Calculations_Table1!$A83,PRIMAPhistCR_0_GHG!$D$2:$D$208,0))</f>
        <v>67190.892000000007</v>
      </c>
      <c r="X83">
        <f>INDEX(PRIMAPhistCR_0_GHG!AL$2:AL$208,MATCH(Calculations_Table1!$A83,PRIMAPhistCR_0_GHG!$D$2:$D$208,0))</f>
        <v>59111.527999999998</v>
      </c>
      <c r="Y83">
        <f>INDEX(PRIMAPhistCR_0_GHG!AM$2:AM$208,MATCH(Calculations_Table1!$A83,PRIMAPhistCR_0_GHG!$D$2:$D$208,0))</f>
        <v>62202.561999999998</v>
      </c>
      <c r="AA83">
        <f>INDEX(UNPop_WPP2022_UN_2020_1July!$M$18:$M$303,MATCH(Calculations_Table1!A83,UNPop_WPP2022_UN_2020_1July!$F$18:$F$303,0))</f>
        <v>10284.950999999999</v>
      </c>
      <c r="AC83">
        <f t="shared" si="19"/>
        <v>277.89627300000001</v>
      </c>
      <c r="AD83">
        <f t="shared" si="20"/>
        <v>153.11278981818182</v>
      </c>
      <c r="AE83">
        <f t="shared" si="27"/>
        <v>124.78348318181818</v>
      </c>
      <c r="AF83">
        <f>INDEX(PRIMAPhistCR_0_CO2!AE$2:AE$208,MATCH(Calculations_Table1!$A83,PRIMAPhistCR_0_CO2!$D$2:$D$208,0))</f>
        <v>32389.243999999999</v>
      </c>
      <c r="AG83">
        <f>INDEX(PRIMAPhistCR_0_CO2!AF$2:AF$208,MATCH(Calculations_Table1!$A83,PRIMAPhistCR_0_CO2!$D$2:$D$208,0))</f>
        <v>32523.734</v>
      </c>
      <c r="AH83">
        <f>INDEX(PRIMAPhistCR_0_CO2!AG$2:AG$208,MATCH(Calculations_Table1!$A83,PRIMAPhistCR_0_CO2!$D$2:$D$208,0))</f>
        <v>33702.894</v>
      </c>
      <c r="AI83">
        <f>INDEX(PRIMAPhistCR_0_CO2!AH$2:AH$208,MATCH(Calculations_Table1!$A83,PRIMAPhistCR_0_CO2!$D$2:$D$208,0))</f>
        <v>34011.919999999998</v>
      </c>
      <c r="AJ83">
        <f>INDEX(PRIMAPhistCR_0_CO2!AI$2:AI$208,MATCH(Calculations_Table1!$A83,PRIMAPhistCR_0_CO2!$D$2:$D$208,0))</f>
        <v>32854.866999999998</v>
      </c>
      <c r="AK83">
        <f>INDEX(PRIMAPhistCR_0_CO2!AJ$2:AJ$208,MATCH(Calculations_Table1!$A83,PRIMAPhistCR_0_CO2!$D$2:$D$208,0))</f>
        <v>35706.828999999998</v>
      </c>
      <c r="AL83">
        <f>INDEX(PRIMAPhistCR_0_CO2!AK$2:AK$208,MATCH(Calculations_Table1!$A83,PRIMAPhistCR_0_CO2!$D$2:$D$208,0))</f>
        <v>36351.485000000001</v>
      </c>
      <c r="AM83">
        <f>INDEX(PRIMAPhistCR_0_CO2!AL$2:AL$208,MATCH(Calculations_Table1!$A83,PRIMAPhistCR_0_CO2!$D$2:$D$208,0))</f>
        <v>35074.18</v>
      </c>
      <c r="AN83">
        <f>INDEX(PRIMAPhistCR_0_CO2!AM$2:AM$208,MATCH(Calculations_Table1!$A83,PRIMAPhistCR_0_CO2!$D$2:$D$208,0))</f>
        <v>37670.364000000001</v>
      </c>
    </row>
    <row r="84" spans="1:40" x14ac:dyDescent="0.2">
      <c r="A84" t="s">
        <v>51</v>
      </c>
      <c r="B84" t="s">
        <v>302</v>
      </c>
      <c r="C84" t="str">
        <f t="shared" si="21"/>
        <v>Cameroon</v>
      </c>
      <c r="D84">
        <f t="shared" si="22"/>
        <v>490.56405199999995</v>
      </c>
      <c r="E84">
        <f t="shared" si="23"/>
        <v>258.73768581818183</v>
      </c>
      <c r="F84">
        <f t="shared" si="24"/>
        <v>231.82636618181812</v>
      </c>
      <c r="G84" s="1">
        <f t="shared" si="14"/>
        <v>2.2075382339999998E-4</v>
      </c>
      <c r="H84" s="1">
        <f t="shared" si="15"/>
        <v>1.0432186478181814E-4</v>
      </c>
      <c r="I84" s="1">
        <f t="shared" si="16"/>
        <v>4.8671539650000002E-5</v>
      </c>
      <c r="J84" s="1">
        <f t="shared" si="17"/>
        <v>8.3331357222147958E-12</v>
      </c>
      <c r="K84" s="1">
        <f t="shared" si="18"/>
        <v>3.9379986476892455E-12</v>
      </c>
      <c r="L84">
        <f t="shared" si="25"/>
        <v>75</v>
      </c>
      <c r="M84">
        <f t="shared" si="26"/>
        <v>150</v>
      </c>
      <c r="Q84">
        <f>INDEX(PRIMAPhistCR_0_GHG!AE$2:AE$208,MATCH(Calculations_Table1!$A84,PRIMAPhistCR_0_GHG!$D$2:$D$208,0))</f>
        <v>54732.972000000002</v>
      </c>
      <c r="R84">
        <f>INDEX(PRIMAPhistCR_0_GHG!AF$2:AF$208,MATCH(Calculations_Table1!$A84,PRIMAPhistCR_0_GHG!$D$2:$D$208,0))</f>
        <v>57898.610999999997</v>
      </c>
      <c r="S84">
        <f>INDEX(PRIMAPhistCR_0_GHG!AG$2:AG$208,MATCH(Calculations_Table1!$A84,PRIMAPhistCR_0_GHG!$D$2:$D$208,0))</f>
        <v>61651.048000000003</v>
      </c>
      <c r="T84">
        <f>INDEX(PRIMAPhistCR_0_GHG!AH$2:AH$208,MATCH(Calculations_Table1!$A84,PRIMAPhistCR_0_GHG!$D$2:$D$208,0))</f>
        <v>63083.591</v>
      </c>
      <c r="U84">
        <f>INDEX(PRIMAPhistCR_0_GHG!AI$2:AI$208,MATCH(Calculations_Table1!$A84,PRIMAPhistCR_0_GHG!$D$2:$D$208,0))</f>
        <v>60739.78</v>
      </c>
      <c r="V84">
        <f>INDEX(PRIMAPhistCR_0_GHG!AJ$2:AJ$208,MATCH(Calculations_Table1!$A84,PRIMAPhistCR_0_GHG!$D$2:$D$208,0))</f>
        <v>61439.786</v>
      </c>
      <c r="W84">
        <f>INDEX(PRIMAPhistCR_0_GHG!AK$2:AK$208,MATCH(Calculations_Table1!$A84,PRIMAPhistCR_0_GHG!$D$2:$D$208,0))</f>
        <v>62456.158000000003</v>
      </c>
      <c r="X84">
        <f>INDEX(PRIMAPhistCR_0_GHG!AL$2:AL$208,MATCH(Calculations_Table1!$A84,PRIMAPhistCR_0_GHG!$D$2:$D$208,0))</f>
        <v>61514.735999999997</v>
      </c>
      <c r="Y84">
        <f>INDEX(PRIMAPhistCR_0_GHG!AM$2:AM$208,MATCH(Calculations_Table1!$A84,PRIMAPhistCR_0_GHG!$D$2:$D$208,0))</f>
        <v>61780.341999999997</v>
      </c>
      <c r="AA84">
        <f>INDEX(UNPop_WPP2022_UN_2020_1July!$M$18:$M$303,MATCH(Calculations_Table1!A84,UNPop_WPP2022_UN_2020_1July!$F$18:$F$303,0))</f>
        <v>26491.087</v>
      </c>
      <c r="AC84">
        <f t="shared" si="19"/>
        <v>228.688061</v>
      </c>
      <c r="AD84">
        <f t="shared" si="20"/>
        <v>120.529084</v>
      </c>
      <c r="AE84">
        <f t="shared" si="27"/>
        <v>108.15897700000001</v>
      </c>
      <c r="AF84">
        <f>INDEX(PRIMAPhistCR_0_CO2!AE$2:AE$208,MATCH(Calculations_Table1!$A84,PRIMAPhistCR_0_CO2!$D$2:$D$208,0))</f>
        <v>25496.537</v>
      </c>
      <c r="AG84">
        <f>INDEX(PRIMAPhistCR_0_CO2!AF$2:AF$208,MATCH(Calculations_Table1!$A84,PRIMAPhistCR_0_CO2!$D$2:$D$208,0))</f>
        <v>27399.63</v>
      </c>
      <c r="AH84">
        <f>INDEX(PRIMAPhistCR_0_CO2!AG$2:AG$208,MATCH(Calculations_Table1!$A84,PRIMAPhistCR_0_CO2!$D$2:$D$208,0))</f>
        <v>28694.138999999999</v>
      </c>
      <c r="AI84">
        <f>INDEX(PRIMAPhistCR_0_CO2!AH$2:AH$208,MATCH(Calculations_Table1!$A84,PRIMAPhistCR_0_CO2!$D$2:$D$208,0))</f>
        <v>29141.491000000002</v>
      </c>
      <c r="AJ84">
        <f>INDEX(PRIMAPhistCR_0_CO2!AI$2:AI$208,MATCH(Calculations_Table1!$A84,PRIMAPhistCR_0_CO2!$D$2:$D$208,0))</f>
        <v>28437.076000000001</v>
      </c>
      <c r="AK84">
        <f>INDEX(PRIMAPhistCR_0_CO2!AJ$2:AJ$208,MATCH(Calculations_Table1!$A84,PRIMAPhistCR_0_CO2!$D$2:$D$208,0))</f>
        <v>28852.243999999999</v>
      </c>
      <c r="AL84">
        <f>INDEX(PRIMAPhistCR_0_CO2!AK$2:AK$208,MATCH(Calculations_Table1!$A84,PRIMAPhistCR_0_CO2!$D$2:$D$208,0))</f>
        <v>28929.967000000001</v>
      </c>
      <c r="AM84">
        <f>INDEX(PRIMAPhistCR_0_CO2!AL$2:AL$208,MATCH(Calculations_Table1!$A84,PRIMAPhistCR_0_CO2!$D$2:$D$208,0))</f>
        <v>28259.935000000001</v>
      </c>
      <c r="AN84">
        <f>INDEX(PRIMAPhistCR_0_CO2!AM$2:AM$208,MATCH(Calculations_Table1!$A84,PRIMAPhistCR_0_CO2!$D$2:$D$208,0))</f>
        <v>28973.579000000002</v>
      </c>
    </row>
    <row r="85" spans="1:40" x14ac:dyDescent="0.2">
      <c r="A85" t="s">
        <v>179</v>
      </c>
      <c r="B85" t="s">
        <v>303</v>
      </c>
      <c r="C85" t="str">
        <f t="shared" si="21"/>
        <v>Serbia</v>
      </c>
      <c r="D85">
        <f t="shared" si="22"/>
        <v>478.12025800000004</v>
      </c>
      <c r="E85">
        <f t="shared" si="23"/>
        <v>225.15208181818181</v>
      </c>
      <c r="F85">
        <f t="shared" si="24"/>
        <v>252.96817618181822</v>
      </c>
      <c r="G85" s="1">
        <f t="shared" si="14"/>
        <v>2.1515411610000001E-4</v>
      </c>
      <c r="H85" s="1">
        <f t="shared" si="15"/>
        <v>1.138356792818182E-4</v>
      </c>
      <c r="I85" s="1">
        <f t="shared" si="16"/>
        <v>9.3707257009090878E-5</v>
      </c>
      <c r="J85" s="1">
        <f t="shared" si="17"/>
        <v>2.9240822220153425E-11</v>
      </c>
      <c r="K85" s="1">
        <f t="shared" si="18"/>
        <v>1.5470997815551661E-11</v>
      </c>
      <c r="L85">
        <f t="shared" si="25"/>
        <v>76</v>
      </c>
      <c r="M85">
        <f t="shared" si="26"/>
        <v>53</v>
      </c>
      <c r="Q85">
        <f>INDEX(PRIMAPhistCR_0_GHG!AE$2:AE$208,MATCH(Calculations_Table1!$A85,PRIMAPhistCR_0_GHG!$D$2:$D$208,0))</f>
        <v>47628.324999999997</v>
      </c>
      <c r="R85">
        <f>INDEX(PRIMAPhistCR_0_GHG!AF$2:AF$208,MATCH(Calculations_Table1!$A85,PRIMAPhistCR_0_GHG!$D$2:$D$208,0))</f>
        <v>48916.294999999998</v>
      </c>
      <c r="S85">
        <f>INDEX(PRIMAPhistCR_0_GHG!AG$2:AG$208,MATCH(Calculations_Table1!$A85,PRIMAPhistCR_0_GHG!$D$2:$D$208,0))</f>
        <v>59983.553999999996</v>
      </c>
      <c r="T85">
        <f>INDEX(PRIMAPhistCR_0_GHG!AH$2:AH$208,MATCH(Calculations_Table1!$A85,PRIMAPhistCR_0_GHG!$D$2:$D$208,0))</f>
        <v>62517.714</v>
      </c>
      <c r="U85">
        <f>INDEX(PRIMAPhistCR_0_GHG!AI$2:AI$208,MATCH(Calculations_Table1!$A85,PRIMAPhistCR_0_GHG!$D$2:$D$208,0))</f>
        <v>61174.968999999997</v>
      </c>
      <c r="V85">
        <f>INDEX(PRIMAPhistCR_0_GHG!AJ$2:AJ$208,MATCH(Calculations_Table1!$A85,PRIMAPhistCR_0_GHG!$D$2:$D$208,0))</f>
        <v>61411.404999999999</v>
      </c>
      <c r="W85">
        <f>INDEX(PRIMAPhistCR_0_GHG!AK$2:AK$208,MATCH(Calculations_Table1!$A85,PRIMAPhistCR_0_GHG!$D$2:$D$208,0))</f>
        <v>62364.192000000003</v>
      </c>
      <c r="X85">
        <f>INDEX(PRIMAPhistCR_0_GHG!AL$2:AL$208,MATCH(Calculations_Table1!$A85,PRIMAPhistCR_0_GHG!$D$2:$D$208,0))</f>
        <v>61898.211000000003</v>
      </c>
      <c r="Y85">
        <f>INDEX(PRIMAPhistCR_0_GHG!AM$2:AM$208,MATCH(Calculations_Table1!$A85,PRIMAPhistCR_0_GHG!$D$2:$D$208,0))</f>
        <v>59853.917999999998</v>
      </c>
      <c r="AA85">
        <f>INDEX(UNPop_WPP2022_UN_2020_1July!$M$18:$M$303,MATCH(Calculations_Table1!A85,UNPop_WPP2022_UN_2020_1July!$F$18:$F$303,0))</f>
        <v>7358.0050000000001</v>
      </c>
      <c r="AC85">
        <f t="shared" si="19"/>
        <v>367.00566599999996</v>
      </c>
      <c r="AD85">
        <f t="shared" si="20"/>
        <v>158.7673170909091</v>
      </c>
      <c r="AE85">
        <f t="shared" si="27"/>
        <v>208.23834890909086</v>
      </c>
      <c r="AF85">
        <f>INDEX(PRIMAPhistCR_0_CO2!AE$2:AE$208,MATCH(Calculations_Table1!$A85,PRIMAPhistCR_0_CO2!$D$2:$D$208,0))</f>
        <v>33585.394</v>
      </c>
      <c r="AG85">
        <f>INDEX(PRIMAPhistCR_0_CO2!AF$2:AF$208,MATCH(Calculations_Table1!$A85,PRIMAPhistCR_0_CO2!$D$2:$D$208,0))</f>
        <v>35481.773000000001</v>
      </c>
      <c r="AH85">
        <f>INDEX(PRIMAPhistCR_0_CO2!AG$2:AG$208,MATCH(Calculations_Table1!$A85,PRIMAPhistCR_0_CO2!$D$2:$D$208,0))</f>
        <v>46289.572999999997</v>
      </c>
      <c r="AI85">
        <f>INDEX(PRIMAPhistCR_0_CO2!AH$2:AH$208,MATCH(Calculations_Table1!$A85,PRIMAPhistCR_0_CO2!$D$2:$D$208,0))</f>
        <v>48465.561000000002</v>
      </c>
      <c r="AJ85">
        <f>INDEX(PRIMAPhistCR_0_CO2!AI$2:AI$208,MATCH(Calculations_Table1!$A85,PRIMAPhistCR_0_CO2!$D$2:$D$208,0))</f>
        <v>47359.214999999997</v>
      </c>
      <c r="AK85">
        <f>INDEX(PRIMAPhistCR_0_CO2!AJ$2:AJ$208,MATCH(Calculations_Table1!$A85,PRIMAPhistCR_0_CO2!$D$2:$D$208,0))</f>
        <v>48068.52</v>
      </c>
      <c r="AL85">
        <f>INDEX(PRIMAPhistCR_0_CO2!AK$2:AK$208,MATCH(Calculations_Table1!$A85,PRIMAPhistCR_0_CO2!$D$2:$D$208,0))</f>
        <v>48307.09</v>
      </c>
      <c r="AM85">
        <f>INDEX(PRIMAPhistCR_0_CO2!AL$2:AL$208,MATCH(Calculations_Table1!$A85,PRIMAPhistCR_0_CO2!$D$2:$D$208,0))</f>
        <v>47455.088000000003</v>
      </c>
      <c r="AN85">
        <f>INDEX(PRIMAPhistCR_0_CO2!AM$2:AM$208,MATCH(Calculations_Table1!$A85,PRIMAPhistCR_0_CO2!$D$2:$D$208,0))</f>
        <v>45578.845999999998</v>
      </c>
    </row>
    <row r="86" spans="1:40" x14ac:dyDescent="0.2">
      <c r="A86" t="s">
        <v>94</v>
      </c>
      <c r="B86" t="s">
        <v>304</v>
      </c>
      <c r="C86" t="str">
        <f t="shared" si="21"/>
        <v>Hungary</v>
      </c>
      <c r="D86">
        <f t="shared" si="22"/>
        <v>464.07868299999996</v>
      </c>
      <c r="E86">
        <f t="shared" si="23"/>
        <v>259.72999709090908</v>
      </c>
      <c r="F86">
        <f t="shared" si="24"/>
        <v>204.34868590909088</v>
      </c>
      <c r="G86" s="1">
        <f t="shared" si="14"/>
        <v>2.0883540734999997E-4</v>
      </c>
      <c r="H86" s="1">
        <f t="shared" si="15"/>
        <v>9.1956908659090894E-5</v>
      </c>
      <c r="I86" s="1">
        <f t="shared" si="16"/>
        <v>6.7240799550000006E-5</v>
      </c>
      <c r="J86" s="1">
        <f t="shared" si="17"/>
        <v>2.1417757433332377E-11</v>
      </c>
      <c r="K86" s="1">
        <f t="shared" si="18"/>
        <v>9.4309235630655633E-12</v>
      </c>
      <c r="L86">
        <f t="shared" si="25"/>
        <v>77</v>
      </c>
      <c r="M86">
        <f t="shared" si="26"/>
        <v>81</v>
      </c>
      <c r="Q86">
        <f>INDEX(PRIMAPhistCR_0_GHG!AE$2:AE$208,MATCH(Calculations_Table1!$A86,PRIMAPhistCR_0_GHG!$D$2:$D$208,0))</f>
        <v>54942.883999999998</v>
      </c>
      <c r="R86">
        <f>INDEX(PRIMAPhistCR_0_GHG!AF$2:AF$208,MATCH(Calculations_Table1!$A86,PRIMAPhistCR_0_GHG!$D$2:$D$208,0))</f>
        <v>54289.273000000001</v>
      </c>
      <c r="S86">
        <f>INDEX(PRIMAPhistCR_0_GHG!AG$2:AG$208,MATCH(Calculations_Table1!$A86,PRIMAPhistCR_0_GHG!$D$2:$D$208,0))</f>
        <v>56936.697</v>
      </c>
      <c r="T86">
        <f>INDEX(PRIMAPhistCR_0_GHG!AH$2:AH$208,MATCH(Calculations_Table1!$A86,PRIMAPhistCR_0_GHG!$D$2:$D$208,0))</f>
        <v>58556.464999999997</v>
      </c>
      <c r="U86">
        <f>INDEX(PRIMAPhistCR_0_GHG!AI$2:AI$208,MATCH(Calculations_Table1!$A86,PRIMAPhistCR_0_GHG!$D$2:$D$208,0))</f>
        <v>60109.69</v>
      </c>
      <c r="V86">
        <f>INDEX(PRIMAPhistCR_0_GHG!AJ$2:AJ$208,MATCH(Calculations_Table1!$A86,PRIMAPhistCR_0_GHG!$D$2:$D$208,0))</f>
        <v>60641.571000000004</v>
      </c>
      <c r="W86">
        <f>INDEX(PRIMAPhistCR_0_GHG!AK$2:AK$208,MATCH(Calculations_Table1!$A86,PRIMAPhistCR_0_GHG!$D$2:$D$208,0))</f>
        <v>59802.275999999998</v>
      </c>
      <c r="X86">
        <f>INDEX(PRIMAPhistCR_0_GHG!AL$2:AL$208,MATCH(Calculations_Table1!$A86,PRIMAPhistCR_0_GHG!$D$2:$D$208,0))</f>
        <v>56288.218999999997</v>
      </c>
      <c r="Y86">
        <f>INDEX(PRIMAPhistCR_0_GHG!AM$2:AM$208,MATCH(Calculations_Table1!$A86,PRIMAPhistCR_0_GHG!$D$2:$D$208,0))</f>
        <v>57454.491999999998</v>
      </c>
      <c r="AA86">
        <f>INDEX(UNPop_WPP2022_UN_2020_1July!$M$18:$M$303,MATCH(Calculations_Table1!A86,UNPop_WPP2022_UN_2020_1July!$F$18:$F$303,0))</f>
        <v>9750.5730000000003</v>
      </c>
      <c r="AC86">
        <f t="shared" si="19"/>
        <v>336.39681100000001</v>
      </c>
      <c r="AD86">
        <f t="shared" si="20"/>
        <v>186.972812</v>
      </c>
      <c r="AE86">
        <f t="shared" si="27"/>
        <v>149.42399900000001</v>
      </c>
      <c r="AF86">
        <f>INDEX(PRIMAPhistCR_0_CO2!AE$2:AE$208,MATCH(Calculations_Table1!$A86,PRIMAPhistCR_0_CO2!$D$2:$D$208,0))</f>
        <v>39551.940999999999</v>
      </c>
      <c r="AG86">
        <f>INDEX(PRIMAPhistCR_0_CO2!AF$2:AF$208,MATCH(Calculations_Table1!$A86,PRIMAPhistCR_0_CO2!$D$2:$D$208,0))</f>
        <v>38633.377999999997</v>
      </c>
      <c r="AH86">
        <f>INDEX(PRIMAPhistCR_0_CO2!AG$2:AG$208,MATCH(Calculations_Table1!$A86,PRIMAPhistCR_0_CO2!$D$2:$D$208,0))</f>
        <v>40970.197999999997</v>
      </c>
      <c r="AI86">
        <f>INDEX(PRIMAPhistCR_0_CO2!AH$2:AH$208,MATCH(Calculations_Table1!$A86,PRIMAPhistCR_0_CO2!$D$2:$D$208,0))</f>
        <v>42577.133999999998</v>
      </c>
      <c r="AJ86">
        <f>INDEX(PRIMAPhistCR_0_CO2!AI$2:AI$208,MATCH(Calculations_Table1!$A86,PRIMAPhistCR_0_CO2!$D$2:$D$208,0))</f>
        <v>44157.055</v>
      </c>
      <c r="AK86">
        <f>INDEX(PRIMAPhistCR_0_CO2!AJ$2:AJ$208,MATCH(Calculations_Table1!$A86,PRIMAPhistCR_0_CO2!$D$2:$D$208,0))</f>
        <v>44681.964999999997</v>
      </c>
      <c r="AL86">
        <f>INDEX(PRIMAPhistCR_0_CO2!AK$2:AK$208,MATCH(Calculations_Table1!$A86,PRIMAPhistCR_0_CO2!$D$2:$D$208,0))</f>
        <v>43870.307999999997</v>
      </c>
      <c r="AM86">
        <f>INDEX(PRIMAPhistCR_0_CO2!AL$2:AL$208,MATCH(Calculations_Table1!$A86,PRIMAPhistCR_0_CO2!$D$2:$D$208,0))</f>
        <v>40183.578999999998</v>
      </c>
      <c r="AN86">
        <f>INDEX(PRIMAPhistCR_0_CO2!AM$2:AM$208,MATCH(Calculations_Table1!$A86,PRIMAPhistCR_0_CO2!$D$2:$D$208,0))</f>
        <v>41323.194000000003</v>
      </c>
    </row>
    <row r="87" spans="1:40" x14ac:dyDescent="0.2">
      <c r="A87" t="s">
        <v>153</v>
      </c>
      <c r="B87" t="s">
        <v>305</v>
      </c>
      <c r="C87" t="str">
        <f t="shared" si="21"/>
        <v>New Zealand</v>
      </c>
      <c r="D87">
        <f t="shared" si="22"/>
        <v>457.29085499999991</v>
      </c>
      <c r="E87">
        <f t="shared" si="23"/>
        <v>262.90321672727271</v>
      </c>
      <c r="F87">
        <f t="shared" si="24"/>
        <v>194.3876382727272</v>
      </c>
      <c r="G87" s="1">
        <f t="shared" si="14"/>
        <v>2.0578088474999996E-4</v>
      </c>
      <c r="H87" s="1">
        <f t="shared" si="15"/>
        <v>8.7474437222727231E-5</v>
      </c>
      <c r="I87" s="1">
        <f t="shared" si="16"/>
        <v>1.9332409189090906E-5</v>
      </c>
      <c r="J87" s="1">
        <f t="shared" si="17"/>
        <v>4.065905494876344E-11</v>
      </c>
      <c r="K87" s="1">
        <f t="shared" si="18"/>
        <v>1.7283568169958628E-11</v>
      </c>
      <c r="L87">
        <f t="shared" si="25"/>
        <v>78</v>
      </c>
      <c r="M87">
        <f t="shared" si="26"/>
        <v>28</v>
      </c>
      <c r="Q87">
        <f>INDEX(PRIMAPhistCR_0_GHG!AE$2:AE$208,MATCH(Calculations_Table1!$A87,PRIMAPhistCR_0_GHG!$D$2:$D$208,0))</f>
        <v>55614.142</v>
      </c>
      <c r="R87">
        <f>INDEX(PRIMAPhistCR_0_GHG!AF$2:AF$208,MATCH(Calculations_Table1!$A87,PRIMAPhistCR_0_GHG!$D$2:$D$208,0))</f>
        <v>56215.900999999998</v>
      </c>
      <c r="S87">
        <f>INDEX(PRIMAPhistCR_0_GHG!AG$2:AG$208,MATCH(Calculations_Table1!$A87,PRIMAPhistCR_0_GHG!$D$2:$D$208,0))</f>
        <v>56000.839</v>
      </c>
      <c r="T87">
        <f>INDEX(PRIMAPhistCR_0_GHG!AH$2:AH$208,MATCH(Calculations_Table1!$A87,PRIMAPhistCR_0_GHG!$D$2:$D$208,0))</f>
        <v>54109.686999999998</v>
      </c>
      <c r="U87">
        <f>INDEX(PRIMAPhistCR_0_GHG!AI$2:AI$208,MATCH(Calculations_Table1!$A87,PRIMAPhistCR_0_GHG!$D$2:$D$208,0))</f>
        <v>57290.851000000002</v>
      </c>
      <c r="V87">
        <f>INDEX(PRIMAPhistCR_0_GHG!AJ$2:AJ$208,MATCH(Calculations_Table1!$A87,PRIMAPhistCR_0_GHG!$D$2:$D$208,0))</f>
        <v>57976.180999999997</v>
      </c>
      <c r="W87">
        <f>INDEX(PRIMAPhistCR_0_GHG!AK$2:AK$208,MATCH(Calculations_Table1!$A87,PRIMAPhistCR_0_GHG!$D$2:$D$208,0))</f>
        <v>59340.633000000002</v>
      </c>
      <c r="X87">
        <f>INDEX(PRIMAPhistCR_0_GHG!AL$2:AL$208,MATCH(Calculations_Table1!$A87,PRIMAPhistCR_0_GHG!$D$2:$D$208,0))</f>
        <v>57337.159</v>
      </c>
      <c r="Y87">
        <f>INDEX(PRIMAPhistCR_0_GHG!AM$2:AM$208,MATCH(Calculations_Table1!$A87,PRIMAPhistCR_0_GHG!$D$2:$D$208,0))</f>
        <v>59019.603999999999</v>
      </c>
      <c r="AA87">
        <f>INDEX(UNPop_WPP2022_UN_2020_1July!$M$18:$M$303,MATCH(Calculations_Table1!A87,UNPop_WPP2022_UN_2020_1July!$F$18:$F$303,0))</f>
        <v>5061.1329999999998</v>
      </c>
      <c r="AC87">
        <f t="shared" si="19"/>
        <v>83.698688799999999</v>
      </c>
      <c r="AD87">
        <f t="shared" si="20"/>
        <v>40.737779490909098</v>
      </c>
      <c r="AE87">
        <f t="shared" si="27"/>
        <v>42.960909309090901</v>
      </c>
      <c r="AF87">
        <f>INDEX(PRIMAPhistCR_0_CO2!AE$2:AE$208,MATCH(Calculations_Table1!$A87,PRIMAPhistCR_0_CO2!$D$2:$D$208,0))</f>
        <v>8617.6072000000004</v>
      </c>
      <c r="AG87">
        <f>INDEX(PRIMAPhistCR_0_CO2!AF$2:AF$208,MATCH(Calculations_Table1!$A87,PRIMAPhistCR_0_CO2!$D$2:$D$208,0))</f>
        <v>8632.3371999999999</v>
      </c>
      <c r="AH87">
        <f>INDEX(PRIMAPhistCR_0_CO2!AG$2:AG$208,MATCH(Calculations_Table1!$A87,PRIMAPhistCR_0_CO2!$D$2:$D$208,0))</f>
        <v>9037.3873999999996</v>
      </c>
      <c r="AI87">
        <f>INDEX(PRIMAPhistCR_0_CO2!AH$2:AH$208,MATCH(Calculations_Table1!$A87,PRIMAPhistCR_0_CO2!$D$2:$D$208,0))</f>
        <v>7674.7121999999999</v>
      </c>
      <c r="AJ87">
        <f>INDEX(PRIMAPhistCR_0_CO2!AI$2:AI$208,MATCH(Calculations_Table1!$A87,PRIMAPhistCR_0_CO2!$D$2:$D$208,0))</f>
        <v>10846.332</v>
      </c>
      <c r="AK87">
        <f>INDEX(PRIMAPhistCR_0_CO2!AJ$2:AJ$208,MATCH(Calculations_Table1!$A87,PRIMAPhistCR_0_CO2!$D$2:$D$208,0))</f>
        <v>11297.05</v>
      </c>
      <c r="AL87">
        <f>INDEX(PRIMAPhistCR_0_CO2!AK$2:AK$208,MATCH(Calculations_Table1!$A87,PRIMAPhistCR_0_CO2!$D$2:$D$208,0))</f>
        <v>12611.855</v>
      </c>
      <c r="AM87">
        <f>INDEX(PRIMAPhistCR_0_CO2!AL$2:AL$208,MATCH(Calculations_Table1!$A87,PRIMAPhistCR_0_CO2!$D$2:$D$208,0))</f>
        <v>10639.221</v>
      </c>
      <c r="AN87">
        <f>INDEX(PRIMAPhistCR_0_CO2!AM$2:AM$208,MATCH(Calculations_Table1!$A87,PRIMAPhistCR_0_CO2!$D$2:$D$208,0))</f>
        <v>12959.794</v>
      </c>
    </row>
    <row r="88" spans="1:40" x14ac:dyDescent="0.2">
      <c r="A88" t="s">
        <v>82</v>
      </c>
      <c r="B88" t="s">
        <v>306</v>
      </c>
      <c r="C88" t="str">
        <f t="shared" si="21"/>
        <v>Guinea</v>
      </c>
      <c r="D88">
        <f t="shared" si="22"/>
        <v>446.20555899999999</v>
      </c>
      <c r="E88">
        <f t="shared" si="23"/>
        <v>241.79549018181817</v>
      </c>
      <c r="F88">
        <f t="shared" si="24"/>
        <v>204.41006881818183</v>
      </c>
      <c r="G88" s="1">
        <f t="shared" si="14"/>
        <v>2.0079250154999998E-4</v>
      </c>
      <c r="H88" s="1">
        <f t="shared" si="15"/>
        <v>9.1984530968181822E-5</v>
      </c>
      <c r="I88" s="1">
        <f t="shared" si="16"/>
        <v>4.4963873713636355E-5</v>
      </c>
      <c r="J88" s="1">
        <f t="shared" si="17"/>
        <v>1.5205617197316831E-11</v>
      </c>
      <c r="K88" s="1">
        <f t="shared" si="18"/>
        <v>6.9658057705338081E-12</v>
      </c>
      <c r="L88">
        <f t="shared" si="25"/>
        <v>79</v>
      </c>
      <c r="M88">
        <f t="shared" si="26"/>
        <v>110</v>
      </c>
      <c r="Q88">
        <f>INDEX(PRIMAPhistCR_0_GHG!AE$2:AE$208,MATCH(Calculations_Table1!$A88,PRIMAPhistCR_0_GHG!$D$2:$D$208,0))</f>
        <v>51149.046000000002</v>
      </c>
      <c r="R88">
        <f>INDEX(PRIMAPhistCR_0_GHG!AF$2:AF$208,MATCH(Calculations_Table1!$A88,PRIMAPhistCR_0_GHG!$D$2:$D$208,0))</f>
        <v>51690.720999999998</v>
      </c>
      <c r="S88">
        <f>INDEX(PRIMAPhistCR_0_GHG!AG$2:AG$208,MATCH(Calculations_Table1!$A88,PRIMAPhistCR_0_GHG!$D$2:$D$208,0))</f>
        <v>52198.366999999998</v>
      </c>
      <c r="T88">
        <f>INDEX(PRIMAPhistCR_0_GHG!AH$2:AH$208,MATCH(Calculations_Table1!$A88,PRIMAPhistCR_0_GHG!$D$2:$D$208,0))</f>
        <v>55173.091</v>
      </c>
      <c r="U88">
        <f>INDEX(PRIMAPhistCR_0_GHG!AI$2:AI$208,MATCH(Calculations_Table1!$A88,PRIMAPhistCR_0_GHG!$D$2:$D$208,0))</f>
        <v>55404.815999999999</v>
      </c>
      <c r="V88">
        <f>INDEX(PRIMAPhistCR_0_GHG!AJ$2:AJ$208,MATCH(Calculations_Table1!$A88,PRIMAPhistCR_0_GHG!$D$2:$D$208,0))</f>
        <v>55895.603000000003</v>
      </c>
      <c r="W88">
        <f>INDEX(PRIMAPhistCR_0_GHG!AK$2:AK$208,MATCH(Calculations_Table1!$A88,PRIMAPhistCR_0_GHG!$D$2:$D$208,0))</f>
        <v>57470.845999999998</v>
      </c>
      <c r="X88">
        <f>INDEX(PRIMAPhistCR_0_GHG!AL$2:AL$208,MATCH(Calculations_Table1!$A88,PRIMAPhistCR_0_GHG!$D$2:$D$208,0))</f>
        <v>58558.324000000001</v>
      </c>
      <c r="Y88">
        <f>INDEX(PRIMAPhistCR_0_GHG!AM$2:AM$208,MATCH(Calculations_Table1!$A88,PRIMAPhistCR_0_GHG!$D$2:$D$208,0))</f>
        <v>59813.790999999997</v>
      </c>
      <c r="AA88">
        <f>INDEX(UNPop_WPP2022_UN_2020_1July!$M$18:$M$303,MATCH(Calculations_Table1!A88,UNPop_WPP2022_UN_2020_1July!$F$18:$F$303,0))</f>
        <v>13205.153</v>
      </c>
      <c r="AC88">
        <f t="shared" si="19"/>
        <v>233.210251</v>
      </c>
      <c r="AD88">
        <f t="shared" si="20"/>
        <v>133.29053163636365</v>
      </c>
      <c r="AE88">
        <f t="shared" si="27"/>
        <v>99.919719363636347</v>
      </c>
      <c r="AF88">
        <f>INDEX(PRIMAPhistCR_0_CO2!AE$2:AE$208,MATCH(Calculations_Table1!$A88,PRIMAPhistCR_0_CO2!$D$2:$D$208,0))</f>
        <v>28196.074000000001</v>
      </c>
      <c r="AG88">
        <f>INDEX(PRIMAPhistCR_0_CO2!AF$2:AF$208,MATCH(Calculations_Table1!$A88,PRIMAPhistCR_0_CO2!$D$2:$D$208,0))</f>
        <v>28251.333999999999</v>
      </c>
      <c r="AH88">
        <f>INDEX(PRIMAPhistCR_0_CO2!AG$2:AG$208,MATCH(Calculations_Table1!$A88,PRIMAPhistCR_0_CO2!$D$2:$D$208,0))</f>
        <v>28537.058000000001</v>
      </c>
      <c r="AI88">
        <f>INDEX(PRIMAPhistCR_0_CO2!AH$2:AH$208,MATCH(Calculations_Table1!$A88,PRIMAPhistCR_0_CO2!$D$2:$D$208,0))</f>
        <v>28830.331999999999</v>
      </c>
      <c r="AJ88">
        <f>INDEX(PRIMAPhistCR_0_CO2!AI$2:AI$208,MATCH(Calculations_Table1!$A88,PRIMAPhistCR_0_CO2!$D$2:$D$208,0))</f>
        <v>28966.440999999999</v>
      </c>
      <c r="AK88">
        <f>INDEX(PRIMAPhistCR_0_CO2!AJ$2:AJ$208,MATCH(Calculations_Table1!$A88,PRIMAPhistCR_0_CO2!$D$2:$D$208,0))</f>
        <v>29499.391</v>
      </c>
      <c r="AL88">
        <f>INDEX(PRIMAPhistCR_0_CO2!AK$2:AK$208,MATCH(Calculations_Table1!$A88,PRIMAPhistCR_0_CO2!$D$2:$D$208,0))</f>
        <v>29624.289000000001</v>
      </c>
      <c r="AM88">
        <f>INDEX(PRIMAPhistCR_0_CO2!AL$2:AL$208,MATCH(Calculations_Table1!$A88,PRIMAPhistCR_0_CO2!$D$2:$D$208,0))</f>
        <v>29618.116999999998</v>
      </c>
      <c r="AN88">
        <f>INDEX(PRIMAPhistCR_0_CO2!AM$2:AM$208,MATCH(Calculations_Table1!$A88,PRIMAPhistCR_0_CO2!$D$2:$D$208,0))</f>
        <v>29883.289000000001</v>
      </c>
    </row>
    <row r="89" spans="1:40" x14ac:dyDescent="0.2">
      <c r="A89" t="s">
        <v>204</v>
      </c>
      <c r="B89" t="s">
        <v>307</v>
      </c>
      <c r="C89" t="str">
        <f t="shared" si="21"/>
        <v>Uganda</v>
      </c>
      <c r="D89">
        <f t="shared" si="22"/>
        <v>427.31077899999997</v>
      </c>
      <c r="E89">
        <f t="shared" si="23"/>
        <v>227.28034727272728</v>
      </c>
      <c r="F89">
        <f t="shared" si="24"/>
        <v>200.03043172727268</v>
      </c>
      <c r="G89" s="1">
        <f t="shared" si="14"/>
        <v>1.9228985054999998E-4</v>
      </c>
      <c r="H89" s="1">
        <f t="shared" si="15"/>
        <v>9.001369427727271E-5</v>
      </c>
      <c r="I89" s="1">
        <f t="shared" si="16"/>
        <v>1.860998507999999E-5</v>
      </c>
      <c r="J89" s="1">
        <f t="shared" si="17"/>
        <v>4.3304027716851296E-12</v>
      </c>
      <c r="K89" s="1">
        <f t="shared" si="18"/>
        <v>2.0271249370312628E-12</v>
      </c>
      <c r="L89">
        <f t="shared" si="25"/>
        <v>80</v>
      </c>
      <c r="M89">
        <f t="shared" si="26"/>
        <v>172</v>
      </c>
      <c r="Q89">
        <f>INDEX(PRIMAPhistCR_0_GHG!AE$2:AE$208,MATCH(Calculations_Table1!$A89,PRIMAPhistCR_0_GHG!$D$2:$D$208,0))</f>
        <v>48078.535000000003</v>
      </c>
      <c r="R89">
        <f>INDEX(PRIMAPhistCR_0_GHG!AF$2:AF$208,MATCH(Calculations_Table1!$A89,PRIMAPhistCR_0_GHG!$D$2:$D$208,0))</f>
        <v>49351.982000000004</v>
      </c>
      <c r="S89">
        <f>INDEX(PRIMAPhistCR_0_GHG!AG$2:AG$208,MATCH(Calculations_Table1!$A89,PRIMAPhistCR_0_GHG!$D$2:$D$208,0))</f>
        <v>51093.906000000003</v>
      </c>
      <c r="T89">
        <f>INDEX(PRIMAPhistCR_0_GHG!AH$2:AH$208,MATCH(Calculations_Table1!$A89,PRIMAPhistCR_0_GHG!$D$2:$D$208,0))</f>
        <v>51470.449000000001</v>
      </c>
      <c r="U89">
        <f>INDEX(PRIMAPhistCR_0_GHG!AI$2:AI$208,MATCH(Calculations_Table1!$A89,PRIMAPhistCR_0_GHG!$D$2:$D$208,0))</f>
        <v>52780.517999999996</v>
      </c>
      <c r="V89">
        <f>INDEX(PRIMAPhistCR_0_GHG!AJ$2:AJ$208,MATCH(Calculations_Table1!$A89,PRIMAPhistCR_0_GHG!$D$2:$D$208,0))</f>
        <v>54076.516000000003</v>
      </c>
      <c r="W89">
        <f>INDEX(PRIMAPhistCR_0_GHG!AK$2:AK$208,MATCH(Calculations_Table1!$A89,PRIMAPhistCR_0_GHG!$D$2:$D$208,0))</f>
        <v>54939.237999999998</v>
      </c>
      <c r="X89">
        <f>INDEX(PRIMAPhistCR_0_GHG!AL$2:AL$208,MATCH(Calculations_Table1!$A89,PRIMAPhistCR_0_GHG!$D$2:$D$208,0))</f>
        <v>56030.135999999999</v>
      </c>
      <c r="Y89">
        <f>INDEX(PRIMAPhistCR_0_GHG!AM$2:AM$208,MATCH(Calculations_Table1!$A89,PRIMAPhistCR_0_GHG!$D$2:$D$208,0))</f>
        <v>57568.034</v>
      </c>
      <c r="AA89">
        <f>INDEX(UNPop_WPP2022_UN_2020_1July!$M$18:$M$303,MATCH(Calculations_Table1!A89,UNPop_WPP2022_UN_2020_1July!$F$18:$F$303,0))</f>
        <v>44404.610999999997</v>
      </c>
      <c r="AC89">
        <f t="shared" si="19"/>
        <v>85.285834799999989</v>
      </c>
      <c r="AD89">
        <f t="shared" si="20"/>
        <v>43.930312400000005</v>
      </c>
      <c r="AE89">
        <f t="shared" si="27"/>
        <v>41.355522399999984</v>
      </c>
      <c r="AF89">
        <f>INDEX(PRIMAPhistCR_0_CO2!AE$2:AE$208,MATCH(Calculations_Table1!$A89,PRIMAPhistCR_0_CO2!$D$2:$D$208,0))</f>
        <v>9292.9506999999994</v>
      </c>
      <c r="AG89">
        <f>INDEX(PRIMAPhistCR_0_CO2!AF$2:AF$208,MATCH(Calculations_Table1!$A89,PRIMAPhistCR_0_CO2!$D$2:$D$208,0))</f>
        <v>9646.6458000000002</v>
      </c>
      <c r="AH89">
        <f>INDEX(PRIMAPhistCR_0_CO2!AG$2:AG$208,MATCH(Calculations_Table1!$A89,PRIMAPhistCR_0_CO2!$D$2:$D$208,0))</f>
        <v>10051.159</v>
      </c>
      <c r="AI89">
        <f>INDEX(PRIMAPhistCR_0_CO2!AH$2:AH$208,MATCH(Calculations_Table1!$A89,PRIMAPhistCR_0_CO2!$D$2:$D$208,0))</f>
        <v>10338.264999999999</v>
      </c>
      <c r="AJ89">
        <f>INDEX(PRIMAPhistCR_0_CO2!AI$2:AI$208,MATCH(Calculations_Table1!$A89,PRIMAPhistCR_0_CO2!$D$2:$D$208,0))</f>
        <v>10767.234</v>
      </c>
      <c r="AK89">
        <f>INDEX(PRIMAPhistCR_0_CO2!AJ$2:AJ$208,MATCH(Calculations_Table1!$A89,PRIMAPhistCR_0_CO2!$D$2:$D$208,0))</f>
        <v>11190.465</v>
      </c>
      <c r="AL89">
        <f>INDEX(PRIMAPhistCR_0_CO2!AK$2:AK$208,MATCH(Calculations_Table1!$A89,PRIMAPhistCR_0_CO2!$D$2:$D$208,0))</f>
        <v>11350.2</v>
      </c>
      <c r="AM89">
        <f>INDEX(PRIMAPhistCR_0_CO2!AL$2:AL$208,MATCH(Calculations_Table1!$A89,PRIMAPhistCR_0_CO2!$D$2:$D$208,0))</f>
        <v>10778.495999999999</v>
      </c>
      <c r="AN89">
        <f>INDEX(PRIMAPhistCR_0_CO2!AM$2:AM$208,MATCH(Calculations_Table1!$A89,PRIMAPhistCR_0_CO2!$D$2:$D$208,0))</f>
        <v>11163.37</v>
      </c>
    </row>
    <row r="90" spans="1:40" x14ac:dyDescent="0.2">
      <c r="A90" t="s">
        <v>172</v>
      </c>
      <c r="B90" t="s">
        <v>308</v>
      </c>
      <c r="C90" t="str">
        <f t="shared" si="21"/>
        <v>Singapore</v>
      </c>
      <c r="D90">
        <f t="shared" si="22"/>
        <v>425.929306</v>
      </c>
      <c r="E90">
        <f t="shared" si="23"/>
        <v>245.61222400000003</v>
      </c>
      <c r="F90">
        <f t="shared" si="24"/>
        <v>180.31708199999997</v>
      </c>
      <c r="G90" s="1">
        <f t="shared" si="14"/>
        <v>1.916681877E-4</v>
      </c>
      <c r="H90" s="1">
        <f t="shared" si="15"/>
        <v>8.1142686899999977E-5</v>
      </c>
      <c r="I90" s="1">
        <f t="shared" si="16"/>
        <v>7.4490035522727256E-5</v>
      </c>
      <c r="J90" s="1">
        <f t="shared" si="17"/>
        <v>3.2431884310802827E-11</v>
      </c>
      <c r="K90" s="1">
        <f t="shared" si="18"/>
        <v>1.3730031393250845E-11</v>
      </c>
      <c r="L90">
        <f t="shared" si="25"/>
        <v>81</v>
      </c>
      <c r="M90">
        <f t="shared" si="26"/>
        <v>45</v>
      </c>
      <c r="Q90">
        <f>INDEX(PRIMAPhistCR_0_GHG!AE$2:AE$208,MATCH(Calculations_Table1!$A90,PRIMAPhistCR_0_GHG!$D$2:$D$208,0))</f>
        <v>51956.432000000001</v>
      </c>
      <c r="R90">
        <f>INDEX(PRIMAPhistCR_0_GHG!AF$2:AF$208,MATCH(Calculations_Table1!$A90,PRIMAPhistCR_0_GHG!$D$2:$D$208,0))</f>
        <v>50431.366999999998</v>
      </c>
      <c r="S90">
        <f>INDEX(PRIMAPhistCR_0_GHG!AG$2:AG$208,MATCH(Calculations_Table1!$A90,PRIMAPhistCR_0_GHG!$D$2:$D$208,0))</f>
        <v>63233.180999999997</v>
      </c>
      <c r="T90">
        <f>INDEX(PRIMAPhistCR_0_GHG!AH$2:AH$208,MATCH(Calculations_Table1!$A90,PRIMAPhistCR_0_GHG!$D$2:$D$208,0))</f>
        <v>51980.864000000001</v>
      </c>
      <c r="U90">
        <f>INDEX(PRIMAPhistCR_0_GHG!AI$2:AI$208,MATCH(Calculations_Table1!$A90,PRIMAPhistCR_0_GHG!$D$2:$D$208,0))</f>
        <v>53122.887999999999</v>
      </c>
      <c r="V90">
        <f>INDEX(PRIMAPhistCR_0_GHG!AJ$2:AJ$208,MATCH(Calculations_Table1!$A90,PRIMAPhistCR_0_GHG!$D$2:$D$208,0))</f>
        <v>53828.925999999999</v>
      </c>
      <c r="W90">
        <f>INDEX(PRIMAPhistCR_0_GHG!AK$2:AK$208,MATCH(Calculations_Table1!$A90,PRIMAPhistCR_0_GHG!$D$2:$D$208,0))</f>
        <v>51305.332999999999</v>
      </c>
      <c r="X90">
        <f>INDEX(PRIMAPhistCR_0_GHG!AL$2:AL$208,MATCH(Calculations_Table1!$A90,PRIMAPhistCR_0_GHG!$D$2:$D$208,0))</f>
        <v>50605.542999999998</v>
      </c>
      <c r="Y90">
        <f>INDEX(PRIMAPhistCR_0_GHG!AM$2:AM$208,MATCH(Calculations_Table1!$A90,PRIMAPhistCR_0_GHG!$D$2:$D$208,0))</f>
        <v>51421.203999999998</v>
      </c>
      <c r="AA90">
        <f>INDEX(UNPop_WPP2022_UN_2020_1July!$M$18:$M$303,MATCH(Calculations_Table1!A90,UNPop_WPP2022_UN_2020_1July!$F$18:$F$303,0))</f>
        <v>5909.8689999999997</v>
      </c>
      <c r="AC90">
        <f t="shared" si="19"/>
        <v>398.99604899999997</v>
      </c>
      <c r="AD90">
        <f t="shared" si="20"/>
        <v>233.46263672727272</v>
      </c>
      <c r="AE90">
        <f t="shared" si="27"/>
        <v>165.53341227272725</v>
      </c>
      <c r="AF90">
        <f>INDEX(PRIMAPhistCR_0_CO2!AE$2:AE$208,MATCH(Calculations_Table1!$A90,PRIMAPhistCR_0_CO2!$D$2:$D$208,0))</f>
        <v>49386.326999999997</v>
      </c>
      <c r="AG90">
        <f>INDEX(PRIMAPhistCR_0_CO2!AF$2:AF$208,MATCH(Calculations_Table1!$A90,PRIMAPhistCR_0_CO2!$D$2:$D$208,0))</f>
        <v>47593.347000000002</v>
      </c>
      <c r="AH90">
        <f>INDEX(PRIMAPhistCR_0_CO2!AG$2:AG$208,MATCH(Calculations_Table1!$A90,PRIMAPhistCR_0_CO2!$D$2:$D$208,0))</f>
        <v>60377.714</v>
      </c>
      <c r="AI90">
        <f>INDEX(PRIMAPhistCR_0_CO2!AH$2:AH$208,MATCH(Calculations_Table1!$A90,PRIMAPhistCR_0_CO2!$D$2:$D$208,0))</f>
        <v>49090.688000000002</v>
      </c>
      <c r="AJ90">
        <f>INDEX(PRIMAPhistCR_0_CO2!AI$2:AI$208,MATCH(Calculations_Table1!$A90,PRIMAPhistCR_0_CO2!$D$2:$D$208,0))</f>
        <v>49767.531999999999</v>
      </c>
      <c r="AK90">
        <f>INDEX(PRIMAPhistCR_0_CO2!AJ$2:AJ$208,MATCH(Calculations_Table1!$A90,PRIMAPhistCR_0_CO2!$D$2:$D$208,0))</f>
        <v>50285.377</v>
      </c>
      <c r="AL90">
        <f>INDEX(PRIMAPhistCR_0_CO2!AK$2:AK$208,MATCH(Calculations_Table1!$A90,PRIMAPhistCR_0_CO2!$D$2:$D$208,0))</f>
        <v>47746.406999999999</v>
      </c>
      <c r="AM90">
        <f>INDEX(PRIMAPhistCR_0_CO2!AL$2:AL$208,MATCH(Calculations_Table1!$A90,PRIMAPhistCR_0_CO2!$D$2:$D$208,0))</f>
        <v>46807.243000000002</v>
      </c>
      <c r="AN90">
        <f>INDEX(PRIMAPhistCR_0_CO2!AM$2:AM$208,MATCH(Calculations_Table1!$A90,PRIMAPhistCR_0_CO2!$D$2:$D$208,0))</f>
        <v>47327.741000000002</v>
      </c>
    </row>
    <row r="91" spans="1:40" x14ac:dyDescent="0.2">
      <c r="A91" t="s">
        <v>188</v>
      </c>
      <c r="B91" t="s">
        <v>309</v>
      </c>
      <c r="C91" t="str">
        <f t="shared" si="21"/>
        <v>Syrian Arab Republic</v>
      </c>
      <c r="D91">
        <f t="shared" si="22"/>
        <v>419.55938199999997</v>
      </c>
      <c r="E91">
        <f t="shared" si="23"/>
        <v>268.21066763636367</v>
      </c>
      <c r="F91">
        <f t="shared" si="24"/>
        <v>151.3487143636363</v>
      </c>
      <c r="G91" s="1">
        <f t="shared" si="14"/>
        <v>1.8880172189999998E-4</v>
      </c>
      <c r="H91" s="1">
        <f t="shared" si="15"/>
        <v>6.8106921463636339E-5</v>
      </c>
      <c r="I91" s="1">
        <f t="shared" si="16"/>
        <v>4.1809706877272725E-5</v>
      </c>
      <c r="J91" s="1">
        <f t="shared" si="17"/>
        <v>9.0889810300542594E-12</v>
      </c>
      <c r="K91" s="1">
        <f t="shared" si="18"/>
        <v>3.2786910573106697E-12</v>
      </c>
      <c r="L91">
        <f t="shared" si="25"/>
        <v>82</v>
      </c>
      <c r="M91">
        <f t="shared" si="26"/>
        <v>142</v>
      </c>
      <c r="Q91">
        <f>INDEX(PRIMAPhistCR_0_GHG!AE$2:AE$208,MATCH(Calculations_Table1!$A91,PRIMAPhistCR_0_GHG!$D$2:$D$208,0))</f>
        <v>56736.872000000003</v>
      </c>
      <c r="R91">
        <f>INDEX(PRIMAPhistCR_0_GHG!AF$2:AF$208,MATCH(Calculations_Table1!$A91,PRIMAPhistCR_0_GHG!$D$2:$D$208,0))</f>
        <v>49838.067000000003</v>
      </c>
      <c r="S91">
        <f>INDEX(PRIMAPhistCR_0_GHG!AG$2:AG$208,MATCH(Calculations_Table1!$A91,PRIMAPhistCR_0_GHG!$D$2:$D$208,0))</f>
        <v>48099.307000000001</v>
      </c>
      <c r="T91">
        <f>INDEX(PRIMAPhistCR_0_GHG!AH$2:AH$208,MATCH(Calculations_Table1!$A91,PRIMAPhistCR_0_GHG!$D$2:$D$208,0))</f>
        <v>48325.877999999997</v>
      </c>
      <c r="U91">
        <f>INDEX(PRIMAPhistCR_0_GHG!AI$2:AI$208,MATCH(Calculations_Table1!$A91,PRIMAPhistCR_0_GHG!$D$2:$D$208,0))</f>
        <v>46040.156000000003</v>
      </c>
      <c r="V91">
        <f>INDEX(PRIMAPhistCR_0_GHG!AJ$2:AJ$208,MATCH(Calculations_Table1!$A91,PRIMAPhistCR_0_GHG!$D$2:$D$208,0))</f>
        <v>55219.432999999997</v>
      </c>
      <c r="W91">
        <f>INDEX(PRIMAPhistCR_0_GHG!AK$2:AK$208,MATCH(Calculations_Table1!$A91,PRIMAPhistCR_0_GHG!$D$2:$D$208,0))</f>
        <v>58015.09</v>
      </c>
      <c r="X91">
        <f>INDEX(PRIMAPhistCR_0_GHG!AL$2:AL$208,MATCH(Calculations_Table1!$A91,PRIMAPhistCR_0_GHG!$D$2:$D$208,0))</f>
        <v>56684.025000000001</v>
      </c>
      <c r="Y91">
        <f>INDEX(PRIMAPhistCR_0_GHG!AM$2:AM$208,MATCH(Calculations_Table1!$A91,PRIMAPhistCR_0_GHG!$D$2:$D$208,0))</f>
        <v>57337.425999999999</v>
      </c>
      <c r="AA91">
        <f>INDEX(UNPop_WPP2022_UN_2020_1July!$M$18:$M$303,MATCH(Calculations_Table1!A91,UNPop_WPP2022_UN_2020_1July!$F$18:$F$303,0))</f>
        <v>20772.595000000001</v>
      </c>
      <c r="AC91">
        <f t="shared" si="19"/>
        <v>263.335463</v>
      </c>
      <c r="AD91">
        <f t="shared" si="20"/>
        <v>170.42500327272728</v>
      </c>
      <c r="AE91">
        <f t="shared" si="27"/>
        <v>92.910459727272723</v>
      </c>
      <c r="AF91">
        <f>INDEX(PRIMAPhistCR_0_CO2!AE$2:AE$208,MATCH(Calculations_Table1!$A91,PRIMAPhistCR_0_CO2!$D$2:$D$208,0))</f>
        <v>36051.442999999999</v>
      </c>
      <c r="AG91">
        <f>INDEX(PRIMAPhistCR_0_CO2!AF$2:AF$208,MATCH(Calculations_Table1!$A91,PRIMAPhistCR_0_CO2!$D$2:$D$208,0))</f>
        <v>29925.786</v>
      </c>
      <c r="AH91">
        <f>INDEX(PRIMAPhistCR_0_CO2!AG$2:AG$208,MATCH(Calculations_Table1!$A91,PRIMAPhistCR_0_CO2!$D$2:$D$208,0))</f>
        <v>28769.764999999999</v>
      </c>
      <c r="AI91">
        <f>INDEX(PRIMAPhistCR_0_CO2!AH$2:AH$208,MATCH(Calculations_Table1!$A91,PRIMAPhistCR_0_CO2!$D$2:$D$208,0))</f>
        <v>29079.201000000001</v>
      </c>
      <c r="AJ91">
        <f>INDEX(PRIMAPhistCR_0_CO2!AI$2:AI$208,MATCH(Calculations_Table1!$A91,PRIMAPhistCR_0_CO2!$D$2:$D$208,0))</f>
        <v>27337.445</v>
      </c>
      <c r="AK91">
        <f>INDEX(PRIMAPhistCR_0_CO2!AJ$2:AJ$208,MATCH(Calculations_Table1!$A91,PRIMAPhistCR_0_CO2!$D$2:$D$208,0))</f>
        <v>37804.504000000001</v>
      </c>
      <c r="AL91">
        <f>INDEX(PRIMAPhistCR_0_CO2!AK$2:AK$208,MATCH(Calculations_Table1!$A91,PRIMAPhistCR_0_CO2!$D$2:$D$208,0))</f>
        <v>37824.267999999996</v>
      </c>
      <c r="AM91">
        <f>INDEX(PRIMAPhistCR_0_CO2!AL$2:AL$208,MATCH(Calculations_Table1!$A91,PRIMAPhistCR_0_CO2!$D$2:$D$208,0))</f>
        <v>35652.589999999997</v>
      </c>
      <c r="AN91">
        <f>INDEX(PRIMAPhistCR_0_CO2!AM$2:AM$208,MATCH(Calculations_Table1!$A91,PRIMAPhistCR_0_CO2!$D$2:$D$208,0))</f>
        <v>36941.904000000002</v>
      </c>
    </row>
    <row r="92" spans="1:40" x14ac:dyDescent="0.2">
      <c r="A92" t="s">
        <v>65</v>
      </c>
      <c r="B92" t="s">
        <v>310</v>
      </c>
      <c r="C92" t="str">
        <f t="shared" si="21"/>
        <v>Denmark</v>
      </c>
      <c r="D92">
        <f t="shared" si="22"/>
        <v>414.40566100000001</v>
      </c>
      <c r="E92">
        <f t="shared" si="23"/>
        <v>278.74484181818178</v>
      </c>
      <c r="F92">
        <f t="shared" si="24"/>
        <v>135.66081918181823</v>
      </c>
      <c r="G92" s="1">
        <f t="shared" si="14"/>
        <v>1.8648254744999999E-4</v>
      </c>
      <c r="H92" s="1">
        <f t="shared" si="15"/>
        <v>6.10473686318182E-5</v>
      </c>
      <c r="I92" s="1">
        <f t="shared" si="16"/>
        <v>3.972992203636362E-5</v>
      </c>
      <c r="J92" s="1">
        <f t="shared" si="17"/>
        <v>3.2010648690847929E-11</v>
      </c>
      <c r="K92" s="1">
        <f t="shared" si="18"/>
        <v>1.0479081809507005E-11</v>
      </c>
      <c r="L92">
        <f t="shared" si="25"/>
        <v>83</v>
      </c>
      <c r="M92">
        <f t="shared" si="26"/>
        <v>46</v>
      </c>
      <c r="Q92">
        <f>INDEX(PRIMAPhistCR_0_GHG!AE$2:AE$208,MATCH(Calculations_Table1!$A92,PRIMAPhistCR_0_GHG!$D$2:$D$208,0))</f>
        <v>58965.254999999997</v>
      </c>
      <c r="R92">
        <f>INDEX(PRIMAPhistCR_0_GHG!AF$2:AF$208,MATCH(Calculations_Table1!$A92,PRIMAPhistCR_0_GHG!$D$2:$D$208,0))</f>
        <v>55500.351999999999</v>
      </c>
      <c r="S92">
        <f>INDEX(PRIMAPhistCR_0_GHG!AG$2:AG$208,MATCH(Calculations_Table1!$A92,PRIMAPhistCR_0_GHG!$D$2:$D$208,0))</f>
        <v>51668.913999999997</v>
      </c>
      <c r="T92">
        <f>INDEX(PRIMAPhistCR_0_GHG!AH$2:AH$208,MATCH(Calculations_Table1!$A92,PRIMAPhistCR_0_GHG!$D$2:$D$208,0))</f>
        <v>54835.44</v>
      </c>
      <c r="U92">
        <f>INDEX(PRIMAPhistCR_0_GHG!AI$2:AI$208,MATCH(Calculations_Table1!$A92,PRIMAPhistCR_0_GHG!$D$2:$D$208,0))</f>
        <v>52633.682000000001</v>
      </c>
      <c r="V92">
        <f>INDEX(PRIMAPhistCR_0_GHG!AJ$2:AJ$208,MATCH(Calculations_Table1!$A92,PRIMAPhistCR_0_GHG!$D$2:$D$208,0))</f>
        <v>54494.18</v>
      </c>
      <c r="W92">
        <f>INDEX(PRIMAPhistCR_0_GHG!AK$2:AK$208,MATCH(Calculations_Table1!$A92,PRIMAPhistCR_0_GHG!$D$2:$D$208,0))</f>
        <v>49855.076000000001</v>
      </c>
      <c r="X92">
        <f>INDEX(PRIMAPhistCR_0_GHG!AL$2:AL$208,MATCH(Calculations_Table1!$A92,PRIMAPhistCR_0_GHG!$D$2:$D$208,0))</f>
        <v>47543.29</v>
      </c>
      <c r="Y92">
        <f>INDEX(PRIMAPhistCR_0_GHG!AM$2:AM$208,MATCH(Calculations_Table1!$A92,PRIMAPhistCR_0_GHG!$D$2:$D$208,0))</f>
        <v>47874.726999999999</v>
      </c>
      <c r="AA92">
        <f>INDEX(UNPop_WPP2022_UN_2020_1July!$M$18:$M$303,MATCH(Calculations_Table1!A92,UNPop_WPP2022_UN_2020_1July!$F$18:$F$303,0))</f>
        <v>5825.6409999999996</v>
      </c>
      <c r="AC92">
        <f t="shared" si="19"/>
        <v>296.27719999999999</v>
      </c>
      <c r="AD92">
        <f t="shared" si="20"/>
        <v>207.98848436363639</v>
      </c>
      <c r="AE92">
        <f t="shared" si="27"/>
        <v>88.288715636363605</v>
      </c>
      <c r="AF92">
        <f>INDEX(PRIMAPhistCR_0_CO2!AE$2:AE$208,MATCH(Calculations_Table1!$A92,PRIMAPhistCR_0_CO2!$D$2:$D$208,0))</f>
        <v>43997.563999999998</v>
      </c>
      <c r="AG92">
        <f>INDEX(PRIMAPhistCR_0_CO2!AF$2:AF$208,MATCH(Calculations_Table1!$A92,PRIMAPhistCR_0_CO2!$D$2:$D$208,0))</f>
        <v>40506.773999999998</v>
      </c>
      <c r="AH92">
        <f>INDEX(PRIMAPhistCR_0_CO2!AG$2:AG$208,MATCH(Calculations_Table1!$A92,PRIMAPhistCR_0_CO2!$D$2:$D$208,0))</f>
        <v>36987.336000000003</v>
      </c>
      <c r="AI92">
        <f>INDEX(PRIMAPhistCR_0_CO2!AH$2:AH$208,MATCH(Calculations_Table1!$A92,PRIMAPhistCR_0_CO2!$D$2:$D$208,0))</f>
        <v>39873.659</v>
      </c>
      <c r="AJ92">
        <f>INDEX(PRIMAPhistCR_0_CO2!AI$2:AI$208,MATCH(Calculations_Table1!$A92,PRIMAPhistCR_0_CO2!$D$2:$D$208,0))</f>
        <v>37750.521999999997</v>
      </c>
      <c r="AK92">
        <f>INDEX(PRIMAPhistCR_0_CO2!AJ$2:AJ$208,MATCH(Calculations_Table1!$A92,PRIMAPhistCR_0_CO2!$D$2:$D$208,0))</f>
        <v>39693.461000000003</v>
      </c>
      <c r="AL92">
        <f>INDEX(PRIMAPhistCR_0_CO2!AK$2:AK$208,MATCH(Calculations_Table1!$A92,PRIMAPhistCR_0_CO2!$D$2:$D$208,0))</f>
        <v>35258.714999999997</v>
      </c>
      <c r="AM92">
        <f>INDEX(PRIMAPhistCR_0_CO2!AL$2:AL$208,MATCH(Calculations_Table1!$A92,PRIMAPhistCR_0_CO2!$D$2:$D$208,0))</f>
        <v>32775.194000000003</v>
      </c>
      <c r="AN92">
        <f>INDEX(PRIMAPhistCR_0_CO2!AM$2:AM$208,MATCH(Calculations_Table1!$A92,PRIMAPhistCR_0_CO2!$D$2:$D$208,0))</f>
        <v>33431.538999999997</v>
      </c>
    </row>
    <row r="93" spans="1:40" x14ac:dyDescent="0.2">
      <c r="A93" t="s">
        <v>37</v>
      </c>
      <c r="B93" t="s">
        <v>311</v>
      </c>
      <c r="C93" t="str">
        <f t="shared" si="21"/>
        <v>Belarus</v>
      </c>
      <c r="D93">
        <f t="shared" si="22"/>
        <v>410.30412000000007</v>
      </c>
      <c r="E93">
        <f t="shared" si="23"/>
        <v>233.55371709090909</v>
      </c>
      <c r="F93">
        <f t="shared" si="24"/>
        <v>176.75040290909098</v>
      </c>
      <c r="G93" s="1">
        <f t="shared" si="14"/>
        <v>1.8463685400000002E-4</v>
      </c>
      <c r="H93" s="1">
        <f t="shared" si="15"/>
        <v>7.9537681309090939E-5</v>
      </c>
      <c r="I93" s="1">
        <f t="shared" si="16"/>
        <v>3.4114114881818176E-5</v>
      </c>
      <c r="J93" s="1">
        <f t="shared" si="17"/>
        <v>1.916564636371752E-11</v>
      </c>
      <c r="K93" s="1">
        <f t="shared" si="18"/>
        <v>8.2561581804253536E-12</v>
      </c>
      <c r="L93">
        <f t="shared" si="25"/>
        <v>84</v>
      </c>
      <c r="M93">
        <f t="shared" si="26"/>
        <v>92</v>
      </c>
      <c r="Q93">
        <f>INDEX(PRIMAPhistCR_0_GHG!AE$2:AE$208,MATCH(Calculations_Table1!$A93,PRIMAPhistCR_0_GHG!$D$2:$D$208,0))</f>
        <v>49405.593999999997</v>
      </c>
      <c r="R93">
        <f>INDEX(PRIMAPhistCR_0_GHG!AF$2:AF$208,MATCH(Calculations_Table1!$A93,PRIMAPhistCR_0_GHG!$D$2:$D$208,0))</f>
        <v>48775.281000000003</v>
      </c>
      <c r="S93">
        <f>INDEX(PRIMAPhistCR_0_GHG!AG$2:AG$208,MATCH(Calculations_Table1!$A93,PRIMAPhistCR_0_GHG!$D$2:$D$208,0))</f>
        <v>45452.523999999998</v>
      </c>
      <c r="T93">
        <f>INDEX(PRIMAPhistCR_0_GHG!AH$2:AH$208,MATCH(Calculations_Table1!$A93,PRIMAPhistCR_0_GHG!$D$2:$D$208,0))</f>
        <v>48440.675999999999</v>
      </c>
      <c r="U93">
        <f>INDEX(PRIMAPhistCR_0_GHG!AI$2:AI$208,MATCH(Calculations_Table1!$A93,PRIMAPhistCR_0_GHG!$D$2:$D$208,0))</f>
        <v>53280.370999999999</v>
      </c>
      <c r="V93">
        <f>INDEX(PRIMAPhistCR_0_GHG!AJ$2:AJ$208,MATCH(Calculations_Table1!$A93,PRIMAPhistCR_0_GHG!$D$2:$D$208,0))</f>
        <v>53303.476999999999</v>
      </c>
      <c r="W93">
        <f>INDEX(PRIMAPhistCR_0_GHG!AK$2:AK$208,MATCH(Calculations_Table1!$A93,PRIMAPhistCR_0_GHG!$D$2:$D$208,0))</f>
        <v>57659.722000000002</v>
      </c>
      <c r="X93">
        <f>INDEX(PRIMAPhistCR_0_GHG!AL$2:AL$208,MATCH(Calculations_Table1!$A93,PRIMAPhistCR_0_GHG!$D$2:$D$208,0))</f>
        <v>53466.139000000003</v>
      </c>
      <c r="Y93">
        <f>INDEX(PRIMAPhistCR_0_GHG!AM$2:AM$208,MATCH(Calculations_Table1!$A93,PRIMAPhistCR_0_GHG!$D$2:$D$208,0))</f>
        <v>49925.93</v>
      </c>
      <c r="AA93">
        <f>INDEX(UNPop_WPP2022_UN_2020_1July!$M$18:$M$303,MATCH(Calculations_Table1!A93,UNPop_WPP2022_UN_2020_1July!$F$18:$F$303,0))</f>
        <v>9633.74</v>
      </c>
      <c r="AC93">
        <f t="shared" si="19"/>
        <v>161.30180999999999</v>
      </c>
      <c r="AD93">
        <f t="shared" si="20"/>
        <v>85.49266581818182</v>
      </c>
      <c r="AE93">
        <f t="shared" si="27"/>
        <v>75.809144181818169</v>
      </c>
      <c r="AF93">
        <f>INDEX(PRIMAPhistCR_0_CO2!AE$2:AE$208,MATCH(Calculations_Table1!$A93,PRIMAPhistCR_0_CO2!$D$2:$D$208,0))</f>
        <v>18084.987000000001</v>
      </c>
      <c r="AG93">
        <f>INDEX(PRIMAPhistCR_0_CO2!AF$2:AF$208,MATCH(Calculations_Table1!$A93,PRIMAPhistCR_0_CO2!$D$2:$D$208,0))</f>
        <v>18023.165000000001</v>
      </c>
      <c r="AH93">
        <f>INDEX(PRIMAPhistCR_0_CO2!AG$2:AG$208,MATCH(Calculations_Table1!$A93,PRIMAPhistCR_0_CO2!$D$2:$D$208,0))</f>
        <v>14876.657999999999</v>
      </c>
      <c r="AI93">
        <f>INDEX(PRIMAPhistCR_0_CO2!AH$2:AH$208,MATCH(Calculations_Table1!$A93,PRIMAPhistCR_0_CO2!$D$2:$D$208,0))</f>
        <v>17999.965</v>
      </c>
      <c r="AJ93">
        <f>INDEX(PRIMAPhistCR_0_CO2!AI$2:AI$208,MATCH(Calculations_Table1!$A93,PRIMAPhistCR_0_CO2!$D$2:$D$208,0))</f>
        <v>22400.111000000001</v>
      </c>
      <c r="AK93">
        <f>INDEX(PRIMAPhistCR_0_CO2!AJ$2:AJ$208,MATCH(Calculations_Table1!$A93,PRIMAPhistCR_0_CO2!$D$2:$D$208,0))</f>
        <v>22210.088</v>
      </c>
      <c r="AL93">
        <f>INDEX(PRIMAPhistCR_0_CO2!AK$2:AK$208,MATCH(Calculations_Table1!$A93,PRIMAPhistCR_0_CO2!$D$2:$D$208,0))</f>
        <v>26407.601999999999</v>
      </c>
      <c r="AM93">
        <f>INDEX(PRIMAPhistCR_0_CO2!AL$2:AL$208,MATCH(Calculations_Table1!$A93,PRIMAPhistCR_0_CO2!$D$2:$D$208,0))</f>
        <v>21550.215</v>
      </c>
      <c r="AN93">
        <f>INDEX(PRIMAPhistCR_0_CO2!AM$2:AM$208,MATCH(Calculations_Table1!$A93,PRIMAPhistCR_0_CO2!$D$2:$D$208,0))</f>
        <v>17834.006000000001</v>
      </c>
    </row>
    <row r="94" spans="1:40" x14ac:dyDescent="0.2">
      <c r="A94" t="s">
        <v>198</v>
      </c>
      <c r="B94" t="s">
        <v>312</v>
      </c>
      <c r="C94" t="str">
        <f t="shared" si="21"/>
        <v>Trinidad and Tobago</v>
      </c>
      <c r="D94">
        <f t="shared" si="22"/>
        <v>403.11702499999996</v>
      </c>
      <c r="E94">
        <f t="shared" si="23"/>
        <v>274.02052836363634</v>
      </c>
      <c r="F94">
        <f t="shared" si="24"/>
        <v>129.09649663636361</v>
      </c>
      <c r="G94" s="1">
        <f t="shared" si="14"/>
        <v>1.8140266124999998E-4</v>
      </c>
      <c r="H94" s="1">
        <f t="shared" si="15"/>
        <v>5.8093423486363619E-5</v>
      </c>
      <c r="I94" s="1">
        <f t="shared" si="16"/>
        <v>4.0393897527272709E-5</v>
      </c>
      <c r="J94" s="1">
        <f t="shared" si="17"/>
        <v>1.1948952324774872E-10</v>
      </c>
      <c r="K94" s="1">
        <f t="shared" si="18"/>
        <v>3.8266006840156862E-11</v>
      </c>
      <c r="L94">
        <f t="shared" si="25"/>
        <v>85</v>
      </c>
      <c r="M94">
        <f t="shared" si="26"/>
        <v>3</v>
      </c>
      <c r="Q94">
        <f>INDEX(PRIMAPhistCR_0_GHG!AE$2:AE$208,MATCH(Calculations_Table1!$A94,PRIMAPhistCR_0_GHG!$D$2:$D$208,0))</f>
        <v>57965.881000000001</v>
      </c>
      <c r="R94">
        <f>INDEX(PRIMAPhistCR_0_GHG!AF$2:AF$208,MATCH(Calculations_Table1!$A94,PRIMAPhistCR_0_GHG!$D$2:$D$208,0))</f>
        <v>57546.107000000004</v>
      </c>
      <c r="S94">
        <f>INDEX(PRIMAPhistCR_0_GHG!AG$2:AG$208,MATCH(Calculations_Table1!$A94,PRIMAPhistCR_0_GHG!$D$2:$D$208,0))</f>
        <v>56109.88</v>
      </c>
      <c r="T94">
        <f>INDEX(PRIMAPhistCR_0_GHG!AH$2:AH$208,MATCH(Calculations_Table1!$A94,PRIMAPhistCR_0_GHG!$D$2:$D$208,0))</f>
        <v>51964.370999999999</v>
      </c>
      <c r="U94">
        <f>INDEX(PRIMAPhistCR_0_GHG!AI$2:AI$208,MATCH(Calculations_Table1!$A94,PRIMAPhistCR_0_GHG!$D$2:$D$208,0))</f>
        <v>52348.593999999997</v>
      </c>
      <c r="V94">
        <f>INDEX(PRIMAPhistCR_0_GHG!AJ$2:AJ$208,MATCH(Calculations_Table1!$A94,PRIMAPhistCR_0_GHG!$D$2:$D$208,0))</f>
        <v>52467.911999999997</v>
      </c>
      <c r="W94">
        <f>INDEX(PRIMAPhistCR_0_GHG!AK$2:AK$208,MATCH(Calculations_Table1!$A94,PRIMAPhistCR_0_GHG!$D$2:$D$208,0))</f>
        <v>51417.110999999997</v>
      </c>
      <c r="X94">
        <f>INDEX(PRIMAPhistCR_0_GHG!AL$2:AL$208,MATCH(Calculations_Table1!$A94,PRIMAPhistCR_0_GHG!$D$2:$D$208,0))</f>
        <v>41324.521000000001</v>
      </c>
      <c r="Y94">
        <f>INDEX(PRIMAPhistCR_0_GHG!AM$2:AM$208,MATCH(Calculations_Table1!$A94,PRIMAPhistCR_0_GHG!$D$2:$D$208,0))</f>
        <v>39938.529000000002</v>
      </c>
      <c r="AA94">
        <f>INDEX(UNPop_WPP2022_UN_2020_1July!$M$18:$M$303,MATCH(Calculations_Table1!A94,UNPop_WPP2022_UN_2020_1July!$F$18:$F$303,0))</f>
        <v>1518.1469999999999</v>
      </c>
      <c r="AC94">
        <f t="shared" si="19"/>
        <v>270.93439599999999</v>
      </c>
      <c r="AD94">
        <f t="shared" si="20"/>
        <v>181.1701792727273</v>
      </c>
      <c r="AE94">
        <f t="shared" si="27"/>
        <v>89.764216727272697</v>
      </c>
      <c r="AF94">
        <f>INDEX(PRIMAPhistCR_0_CO2!AE$2:AE$208,MATCH(Calculations_Table1!$A94,PRIMAPhistCR_0_CO2!$D$2:$D$208,0))</f>
        <v>38324.461000000003</v>
      </c>
      <c r="AG94">
        <f>INDEX(PRIMAPhistCR_0_CO2!AF$2:AF$208,MATCH(Calculations_Table1!$A94,PRIMAPhistCR_0_CO2!$D$2:$D$208,0))</f>
        <v>37660.114000000001</v>
      </c>
      <c r="AH94">
        <f>INDEX(PRIMAPhistCR_0_CO2!AG$2:AG$208,MATCH(Calculations_Table1!$A94,PRIMAPhistCR_0_CO2!$D$2:$D$208,0))</f>
        <v>36941.718000000001</v>
      </c>
      <c r="AI94">
        <f>INDEX(PRIMAPhistCR_0_CO2!AH$2:AH$208,MATCH(Calculations_Table1!$A94,PRIMAPhistCR_0_CO2!$D$2:$D$208,0))</f>
        <v>34568.129000000001</v>
      </c>
      <c r="AJ94">
        <f>INDEX(PRIMAPhistCR_0_CO2!AI$2:AI$208,MATCH(Calculations_Table1!$A94,PRIMAPhistCR_0_CO2!$D$2:$D$208,0))</f>
        <v>34704.309000000001</v>
      </c>
      <c r="AK94">
        <f>INDEX(PRIMAPhistCR_0_CO2!AJ$2:AJ$208,MATCH(Calculations_Table1!$A94,PRIMAPhistCR_0_CO2!$D$2:$D$208,0))</f>
        <v>33813.972999999998</v>
      </c>
      <c r="AL94">
        <f>INDEX(PRIMAPhistCR_0_CO2!AK$2:AK$208,MATCH(Calculations_Table1!$A94,PRIMAPhistCR_0_CO2!$D$2:$D$208,0))</f>
        <v>33071.983</v>
      </c>
      <c r="AM94">
        <f>INDEX(PRIMAPhistCR_0_CO2!AL$2:AL$208,MATCH(Calculations_Table1!$A94,PRIMAPhistCR_0_CO2!$D$2:$D$208,0))</f>
        <v>30009.714</v>
      </c>
      <c r="AN94">
        <f>INDEX(PRIMAPhistCR_0_CO2!AM$2:AM$208,MATCH(Calculations_Table1!$A94,PRIMAPhistCR_0_CO2!$D$2:$D$208,0))</f>
        <v>30164.455999999998</v>
      </c>
    </row>
    <row r="95" spans="1:40" x14ac:dyDescent="0.2">
      <c r="A95" t="s">
        <v>199</v>
      </c>
      <c r="B95" t="s">
        <v>313</v>
      </c>
      <c r="C95" t="str">
        <f t="shared" si="21"/>
        <v>Tunisia</v>
      </c>
      <c r="D95">
        <f t="shared" si="22"/>
        <v>392.59664400000003</v>
      </c>
      <c r="E95">
        <f t="shared" si="23"/>
        <v>235.95658036363636</v>
      </c>
      <c r="F95">
        <f t="shared" si="24"/>
        <v>156.64006363636366</v>
      </c>
      <c r="G95" s="1">
        <f t="shared" si="14"/>
        <v>1.7666848980000001E-4</v>
      </c>
      <c r="H95" s="1">
        <f t="shared" si="15"/>
        <v>7.0488028636363646E-5</v>
      </c>
      <c r="I95" s="1">
        <f t="shared" si="16"/>
        <v>4.9579791872727269E-5</v>
      </c>
      <c r="J95" s="1">
        <f t="shared" si="17"/>
        <v>1.45266003673986E-11</v>
      </c>
      <c r="K95" s="1">
        <f t="shared" si="18"/>
        <v>5.7958916377526148E-12</v>
      </c>
      <c r="L95">
        <f t="shared" si="25"/>
        <v>86</v>
      </c>
      <c r="M95">
        <f t="shared" si="26"/>
        <v>115</v>
      </c>
      <c r="Q95">
        <f>INDEX(PRIMAPhistCR_0_GHG!AE$2:AE$208,MATCH(Calculations_Table1!$A95,PRIMAPhistCR_0_GHG!$D$2:$D$208,0))</f>
        <v>49913.892</v>
      </c>
      <c r="R95">
        <f>INDEX(PRIMAPhistCR_0_GHG!AF$2:AF$208,MATCH(Calculations_Table1!$A95,PRIMAPhistCR_0_GHG!$D$2:$D$208,0))</f>
        <v>51022.45</v>
      </c>
      <c r="S95">
        <f>INDEX(PRIMAPhistCR_0_GHG!AG$2:AG$208,MATCH(Calculations_Table1!$A95,PRIMAPhistCR_0_GHG!$D$2:$D$208,0))</f>
        <v>52215.135999999999</v>
      </c>
      <c r="T95">
        <f>INDEX(PRIMAPhistCR_0_GHG!AH$2:AH$208,MATCH(Calculations_Table1!$A95,PRIMAPhistCR_0_GHG!$D$2:$D$208,0))</f>
        <v>51246.446000000004</v>
      </c>
      <c r="U95">
        <f>INDEX(PRIMAPhistCR_0_GHG!AI$2:AI$208,MATCH(Calculations_Table1!$A95,PRIMAPhistCR_0_GHG!$D$2:$D$208,0))</f>
        <v>51117.373</v>
      </c>
      <c r="V95">
        <f>INDEX(PRIMAPhistCR_0_GHG!AJ$2:AJ$208,MATCH(Calculations_Table1!$A95,PRIMAPhistCR_0_GHG!$D$2:$D$208,0))</f>
        <v>47051.02</v>
      </c>
      <c r="W95">
        <f>INDEX(PRIMAPhistCR_0_GHG!AK$2:AK$208,MATCH(Calculations_Table1!$A95,PRIMAPhistCR_0_GHG!$D$2:$D$208,0))</f>
        <v>46554.341999999997</v>
      </c>
      <c r="X95">
        <f>INDEX(PRIMAPhistCR_0_GHG!AL$2:AL$208,MATCH(Calculations_Table1!$A95,PRIMAPhistCR_0_GHG!$D$2:$D$208,0))</f>
        <v>43623.906000000003</v>
      </c>
      <c r="Y95">
        <f>INDEX(PRIMAPhistCR_0_GHG!AM$2:AM$208,MATCH(Calculations_Table1!$A95,PRIMAPhistCR_0_GHG!$D$2:$D$208,0))</f>
        <v>49765.970999999998</v>
      </c>
      <c r="AA95">
        <f>INDEX(UNPop_WPP2022_UN_2020_1July!$M$18:$M$303,MATCH(Calculations_Table1!A95,UNPop_WPP2022_UN_2020_1July!$F$18:$F$303,0))</f>
        <v>12161.723</v>
      </c>
      <c r="AC95">
        <f t="shared" si="19"/>
        <v>277.84253200000001</v>
      </c>
      <c r="AD95">
        <f t="shared" si="20"/>
        <v>167.66521672727274</v>
      </c>
      <c r="AE95">
        <f t="shared" si="27"/>
        <v>110.17731527272727</v>
      </c>
      <c r="AF95">
        <f>INDEX(PRIMAPhistCR_0_CO2!AE$2:AE$208,MATCH(Calculations_Table1!$A95,PRIMAPhistCR_0_CO2!$D$2:$D$208,0))</f>
        <v>35467.642</v>
      </c>
      <c r="AG95">
        <f>INDEX(PRIMAPhistCR_0_CO2!AF$2:AF$208,MATCH(Calculations_Table1!$A95,PRIMAPhistCR_0_CO2!$D$2:$D$208,0))</f>
        <v>36574.830999999998</v>
      </c>
      <c r="AH95">
        <f>INDEX(PRIMAPhistCR_0_CO2!AG$2:AG$208,MATCH(Calculations_Table1!$A95,PRIMAPhistCR_0_CO2!$D$2:$D$208,0))</f>
        <v>37888.273999999998</v>
      </c>
      <c r="AI95">
        <f>INDEX(PRIMAPhistCR_0_CO2!AH$2:AH$208,MATCH(Calculations_Table1!$A95,PRIMAPhistCR_0_CO2!$D$2:$D$208,0))</f>
        <v>36917.209000000003</v>
      </c>
      <c r="AJ95">
        <f>INDEX(PRIMAPhistCR_0_CO2!AI$2:AI$208,MATCH(Calculations_Table1!$A95,PRIMAPhistCR_0_CO2!$D$2:$D$208,0))</f>
        <v>37018.351000000002</v>
      </c>
      <c r="AK95">
        <f>INDEX(PRIMAPhistCR_0_CO2!AJ$2:AJ$208,MATCH(Calculations_Table1!$A95,PRIMAPhistCR_0_CO2!$D$2:$D$208,0))</f>
        <v>32741.098999999998</v>
      </c>
      <c r="AL95">
        <f>INDEX(PRIMAPhistCR_0_CO2!AK$2:AK$208,MATCH(Calculations_Table1!$A95,PRIMAPhistCR_0_CO2!$D$2:$D$208,0))</f>
        <v>32322.484</v>
      </c>
      <c r="AM95">
        <f>INDEX(PRIMAPhistCR_0_CO2!AL$2:AL$208,MATCH(Calculations_Table1!$A95,PRIMAPhistCR_0_CO2!$D$2:$D$208,0))</f>
        <v>29484.875</v>
      </c>
      <c r="AN95">
        <f>INDEX(PRIMAPhistCR_0_CO2!AM$2:AM$208,MATCH(Calculations_Table1!$A95,PRIMAPhistCR_0_CO2!$D$2:$D$208,0))</f>
        <v>34895.409</v>
      </c>
    </row>
    <row r="96" spans="1:40" x14ac:dyDescent="0.2">
      <c r="A96" t="s">
        <v>162</v>
      </c>
      <c r="B96" t="s">
        <v>314</v>
      </c>
      <c r="C96" t="str">
        <f t="shared" si="21"/>
        <v>Korea, Democratic People's Republic of</v>
      </c>
      <c r="D96">
        <f t="shared" si="22"/>
        <v>385.59189400000002</v>
      </c>
      <c r="E96">
        <f t="shared" si="23"/>
        <v>214.93110363636364</v>
      </c>
      <c r="F96">
        <f t="shared" si="24"/>
        <v>170.66079036363638</v>
      </c>
      <c r="G96" s="1">
        <f t="shared" si="14"/>
        <v>1.7351635230000001E-4</v>
      </c>
      <c r="H96" s="1">
        <f t="shared" si="15"/>
        <v>7.6797355663636363E-5</v>
      </c>
      <c r="I96" s="1">
        <f t="shared" si="16"/>
        <v>4.8583680954545463E-5</v>
      </c>
      <c r="J96" s="1">
        <f t="shared" si="17"/>
        <v>6.7078988561191557E-12</v>
      </c>
      <c r="K96" s="1">
        <f t="shared" si="18"/>
        <v>2.9688780762196918E-12</v>
      </c>
      <c r="L96">
        <f t="shared" si="25"/>
        <v>87</v>
      </c>
      <c r="M96">
        <f t="shared" si="26"/>
        <v>165</v>
      </c>
      <c r="Q96">
        <f>INDEX(PRIMAPhistCR_0_GHG!AE$2:AE$208,MATCH(Calculations_Table1!$A96,PRIMAPhistCR_0_GHG!$D$2:$D$208,0))</f>
        <v>45466.195</v>
      </c>
      <c r="R96">
        <f>INDEX(PRIMAPhistCR_0_GHG!AF$2:AF$208,MATCH(Calculations_Table1!$A96,PRIMAPhistCR_0_GHG!$D$2:$D$208,0))</f>
        <v>53120.404999999999</v>
      </c>
      <c r="S96">
        <f>INDEX(PRIMAPhistCR_0_GHG!AG$2:AG$208,MATCH(Calculations_Table1!$A96,PRIMAPhistCR_0_GHG!$D$2:$D$208,0))</f>
        <v>48771.258999999998</v>
      </c>
      <c r="T96">
        <f>INDEX(PRIMAPhistCR_0_GHG!AH$2:AH$208,MATCH(Calculations_Table1!$A96,PRIMAPhistCR_0_GHG!$D$2:$D$208,0))</f>
        <v>52703.993999999999</v>
      </c>
      <c r="U96">
        <f>INDEX(PRIMAPhistCR_0_GHG!AI$2:AI$208,MATCH(Calculations_Table1!$A96,PRIMAPhistCR_0_GHG!$D$2:$D$208,0))</f>
        <v>44705.053</v>
      </c>
      <c r="V96">
        <f>INDEX(PRIMAPhistCR_0_GHG!AJ$2:AJ$208,MATCH(Calculations_Table1!$A96,PRIMAPhistCR_0_GHG!$D$2:$D$208,0))</f>
        <v>43900.201999999997</v>
      </c>
      <c r="W96">
        <f>INDEX(PRIMAPhistCR_0_GHG!AK$2:AK$208,MATCH(Calculations_Table1!$A96,PRIMAPhistCR_0_GHG!$D$2:$D$208,0))</f>
        <v>46356.565999999999</v>
      </c>
      <c r="X96">
        <f>INDEX(PRIMAPhistCR_0_GHG!AL$2:AL$208,MATCH(Calculations_Table1!$A96,PRIMAPhistCR_0_GHG!$D$2:$D$208,0))</f>
        <v>46450.237000000001</v>
      </c>
      <c r="Y96">
        <f>INDEX(PRIMAPhistCR_0_GHG!AM$2:AM$208,MATCH(Calculations_Table1!$A96,PRIMAPhistCR_0_GHG!$D$2:$D$208,0))</f>
        <v>49584.178</v>
      </c>
      <c r="AA96">
        <f>INDEX(UNPop_WPP2022_UN_2020_1July!$M$18:$M$303,MATCH(Calculations_Table1!A96,UNPop_WPP2022_UN_2020_1July!$F$18:$F$303,0))</f>
        <v>25867.467000000001</v>
      </c>
      <c r="AC96">
        <f t="shared" si="19"/>
        <v>232.90131800000003</v>
      </c>
      <c r="AD96">
        <f t="shared" si="20"/>
        <v>124.93758254545456</v>
      </c>
      <c r="AE96">
        <f t="shared" si="27"/>
        <v>107.96373545454547</v>
      </c>
      <c r="AF96">
        <f>INDEX(PRIMAPhistCR_0_CO2!AE$2:AE$208,MATCH(Calculations_Table1!$A96,PRIMAPhistCR_0_CO2!$D$2:$D$208,0))</f>
        <v>26429.103999999999</v>
      </c>
      <c r="AG96">
        <f>INDEX(PRIMAPhistCR_0_CO2!AF$2:AF$208,MATCH(Calculations_Table1!$A96,PRIMAPhistCR_0_CO2!$D$2:$D$208,0))</f>
        <v>33955.027999999998</v>
      </c>
      <c r="AH96">
        <f>INDEX(PRIMAPhistCR_0_CO2!AG$2:AG$208,MATCH(Calculations_Table1!$A96,PRIMAPhistCR_0_CO2!$D$2:$D$208,0))</f>
        <v>29753.883000000002</v>
      </c>
      <c r="AI96">
        <f>INDEX(PRIMAPhistCR_0_CO2!AH$2:AH$208,MATCH(Calculations_Table1!$A96,PRIMAPhistCR_0_CO2!$D$2:$D$208,0))</f>
        <v>31896.553</v>
      </c>
      <c r="AJ96">
        <f>INDEX(PRIMAPhistCR_0_CO2!AI$2:AI$208,MATCH(Calculations_Table1!$A96,PRIMAPhistCR_0_CO2!$D$2:$D$208,0))</f>
        <v>25799.686000000002</v>
      </c>
      <c r="AK96">
        <f>INDEX(PRIMAPhistCR_0_CO2!AJ$2:AJ$208,MATCH(Calculations_Table1!$A96,PRIMAPhistCR_0_CO2!$D$2:$D$208,0))</f>
        <v>25733.56</v>
      </c>
      <c r="AL96">
        <f>INDEX(PRIMAPhistCR_0_CO2!AK$2:AK$208,MATCH(Calculations_Table1!$A96,PRIMAPhistCR_0_CO2!$D$2:$D$208,0))</f>
        <v>27666.151000000002</v>
      </c>
      <c r="AM96">
        <f>INDEX(PRIMAPhistCR_0_CO2!AL$2:AL$208,MATCH(Calculations_Table1!$A96,PRIMAPhistCR_0_CO2!$D$2:$D$208,0))</f>
        <v>27683.712</v>
      </c>
      <c r="AN96">
        <f>INDEX(PRIMAPhistCR_0_CO2!AM$2:AM$208,MATCH(Calculations_Table1!$A96,PRIMAPhistCR_0_CO2!$D$2:$D$208,0))</f>
        <v>30412.744999999999</v>
      </c>
    </row>
    <row r="97" spans="1:40" x14ac:dyDescent="0.2">
      <c r="A97" t="s">
        <v>33</v>
      </c>
      <c r="B97" t="s">
        <v>315</v>
      </c>
      <c r="C97" t="str">
        <f t="shared" si="21"/>
        <v>Bulgaria</v>
      </c>
      <c r="D97">
        <f t="shared" si="22"/>
        <v>376.18429199999997</v>
      </c>
      <c r="E97">
        <f t="shared" si="23"/>
        <v>225.87892363636365</v>
      </c>
      <c r="F97">
        <f t="shared" si="24"/>
        <v>150.30536836363632</v>
      </c>
      <c r="G97" s="1">
        <f t="shared" si="14"/>
        <v>1.6928293139999997E-4</v>
      </c>
      <c r="H97" s="1">
        <f t="shared" si="15"/>
        <v>6.7637415763636345E-5</v>
      </c>
      <c r="I97" s="1">
        <f t="shared" si="16"/>
        <v>4.8837237750000012E-5</v>
      </c>
      <c r="J97" s="1">
        <f t="shared" si="17"/>
        <v>2.4255435835897507E-11</v>
      </c>
      <c r="K97" s="1">
        <f t="shared" si="18"/>
        <v>9.691319642169217E-12</v>
      </c>
      <c r="L97">
        <f t="shared" si="25"/>
        <v>88</v>
      </c>
      <c r="M97">
        <f t="shared" si="26"/>
        <v>64</v>
      </c>
      <c r="Q97">
        <f>INDEX(PRIMAPhistCR_0_GHG!AE$2:AE$208,MATCH(Calculations_Table1!$A97,PRIMAPhistCR_0_GHG!$D$2:$D$208,0))</f>
        <v>47782.080000000002</v>
      </c>
      <c r="R97">
        <f>INDEX(PRIMAPhistCR_0_GHG!AF$2:AF$208,MATCH(Calculations_Table1!$A97,PRIMAPhistCR_0_GHG!$D$2:$D$208,0))</f>
        <v>49627.358</v>
      </c>
      <c r="S97">
        <f>INDEX(PRIMAPhistCR_0_GHG!AG$2:AG$208,MATCH(Calculations_Table1!$A97,PRIMAPhistCR_0_GHG!$D$2:$D$208,0))</f>
        <v>52951.061000000002</v>
      </c>
      <c r="T97">
        <f>INDEX(PRIMAPhistCR_0_GHG!AH$2:AH$208,MATCH(Calculations_Table1!$A97,PRIMAPhistCR_0_GHG!$D$2:$D$208,0))</f>
        <v>48515.540999999997</v>
      </c>
      <c r="U97">
        <f>INDEX(PRIMAPhistCR_0_GHG!AI$2:AI$208,MATCH(Calculations_Table1!$A97,PRIMAPhistCR_0_GHG!$D$2:$D$208,0))</f>
        <v>50523.794000000002</v>
      </c>
      <c r="V97">
        <f>INDEX(PRIMAPhistCR_0_GHG!AJ$2:AJ$208,MATCH(Calculations_Table1!$A97,PRIMAPhistCR_0_GHG!$D$2:$D$208,0))</f>
        <v>46039.315999999999</v>
      </c>
      <c r="W97">
        <f>INDEX(PRIMAPhistCR_0_GHG!AK$2:AK$208,MATCH(Calculations_Table1!$A97,PRIMAPhistCR_0_GHG!$D$2:$D$208,0))</f>
        <v>44823.635000000002</v>
      </c>
      <c r="X97">
        <f>INDEX(PRIMAPhistCR_0_GHG!AL$2:AL$208,MATCH(Calculations_Table1!$A97,PRIMAPhistCR_0_GHG!$D$2:$D$208,0))</f>
        <v>38821.408000000003</v>
      </c>
      <c r="Y97">
        <f>INDEX(PRIMAPhistCR_0_GHG!AM$2:AM$208,MATCH(Calculations_Table1!$A97,PRIMAPhistCR_0_GHG!$D$2:$D$208,0))</f>
        <v>44882.178999999996</v>
      </c>
      <c r="AA97">
        <f>INDEX(UNPop_WPP2022_UN_2020_1July!$M$18:$M$303,MATCH(Calculations_Table1!A97,UNPop_WPP2022_UN_2020_1July!$F$18:$F$303,0))</f>
        <v>6979.1750000000002</v>
      </c>
      <c r="AC97">
        <f t="shared" si="19"/>
        <v>276.06615100000005</v>
      </c>
      <c r="AD97">
        <f t="shared" si="20"/>
        <v>167.53895600000001</v>
      </c>
      <c r="AE97">
        <f t="shared" si="27"/>
        <v>108.52719500000003</v>
      </c>
      <c r="AF97">
        <f>INDEX(PRIMAPhistCR_0_CO2!AE$2:AE$208,MATCH(Calculations_Table1!$A97,PRIMAPhistCR_0_CO2!$D$2:$D$208,0))</f>
        <v>35440.932999999997</v>
      </c>
      <c r="AG97">
        <f>INDEX(PRIMAPhistCR_0_CO2!AF$2:AF$208,MATCH(Calculations_Table1!$A97,PRIMAPhistCR_0_CO2!$D$2:$D$208,0))</f>
        <v>36749.377999999997</v>
      </c>
      <c r="AH97">
        <f>INDEX(PRIMAPhistCR_0_CO2!AG$2:AG$208,MATCH(Calculations_Table1!$A97,PRIMAPhistCR_0_CO2!$D$2:$D$208,0))</f>
        <v>40158.692000000003</v>
      </c>
      <c r="AI97">
        <f>INDEX(PRIMAPhistCR_0_CO2!AH$2:AH$208,MATCH(Calculations_Table1!$A97,PRIMAPhistCR_0_CO2!$D$2:$D$208,0))</f>
        <v>35574.86</v>
      </c>
      <c r="AJ97">
        <f>INDEX(PRIMAPhistCR_0_CO2!AI$2:AI$208,MATCH(Calculations_Table1!$A97,PRIMAPhistCR_0_CO2!$D$2:$D$208,0))</f>
        <v>37740.046000000002</v>
      </c>
      <c r="AK97">
        <f>INDEX(PRIMAPhistCR_0_CO2!AJ$2:AJ$208,MATCH(Calculations_Table1!$A97,PRIMAPhistCR_0_CO2!$D$2:$D$208,0))</f>
        <v>33667.292999999998</v>
      </c>
      <c r="AL97">
        <f>INDEX(PRIMAPhistCR_0_CO2!AK$2:AK$208,MATCH(Calculations_Table1!$A97,PRIMAPhistCR_0_CO2!$D$2:$D$208,0))</f>
        <v>32611.928</v>
      </c>
      <c r="AM97">
        <f>INDEX(PRIMAPhistCR_0_CO2!AL$2:AL$208,MATCH(Calculations_Table1!$A97,PRIMAPhistCR_0_CO2!$D$2:$D$208,0))</f>
        <v>26874.928</v>
      </c>
      <c r="AN97">
        <f>INDEX(PRIMAPhistCR_0_CO2!AM$2:AM$208,MATCH(Calculations_Table1!$A97,PRIMAPhistCR_0_CO2!$D$2:$D$208,0))</f>
        <v>32689.026000000002</v>
      </c>
    </row>
    <row r="98" spans="1:40" x14ac:dyDescent="0.2">
      <c r="A98" t="s">
        <v>14</v>
      </c>
      <c r="B98" t="s">
        <v>316</v>
      </c>
      <c r="C98" t="str">
        <f t="shared" si="21"/>
        <v>Afghanistan</v>
      </c>
      <c r="D98">
        <f t="shared" si="22"/>
        <v>374.00940800000006</v>
      </c>
      <c r="E98">
        <f t="shared" si="23"/>
        <v>203.78009127272725</v>
      </c>
      <c r="F98">
        <f t="shared" si="24"/>
        <v>170.22931672727282</v>
      </c>
      <c r="G98" s="1">
        <f t="shared" si="14"/>
        <v>1.6830423360000003E-4</v>
      </c>
      <c r="H98" s="1">
        <f t="shared" si="15"/>
        <v>7.6603192527272768E-5</v>
      </c>
      <c r="I98" s="1">
        <f t="shared" si="16"/>
        <v>3.9935443622727267E-5</v>
      </c>
      <c r="J98" s="1">
        <f t="shared" si="17"/>
        <v>4.3185682112622248E-12</v>
      </c>
      <c r="K98" s="1">
        <f t="shared" si="18"/>
        <v>1.9655840203979282E-12</v>
      </c>
      <c r="L98">
        <f t="shared" si="25"/>
        <v>89</v>
      </c>
      <c r="M98">
        <f t="shared" si="26"/>
        <v>173</v>
      </c>
      <c r="Q98">
        <f>INDEX(PRIMAPhistCR_0_GHG!AE$2:AE$208,MATCH(Calculations_Table1!$A98,PRIMAPhistCR_0_GHG!$D$2:$D$208,0))</f>
        <v>43107.326999999997</v>
      </c>
      <c r="R98">
        <f>INDEX(PRIMAPhistCR_0_GHG!AF$2:AF$208,MATCH(Calculations_Table1!$A98,PRIMAPhistCR_0_GHG!$D$2:$D$208,0))</f>
        <v>44409.595000000001</v>
      </c>
      <c r="S98">
        <f>INDEX(PRIMAPhistCR_0_GHG!AG$2:AG$208,MATCH(Calculations_Table1!$A98,PRIMAPhistCR_0_GHG!$D$2:$D$208,0))</f>
        <v>44266.065000000002</v>
      </c>
      <c r="T98">
        <f>INDEX(PRIMAPhistCR_0_GHG!AH$2:AH$208,MATCH(Calculations_Table1!$A98,PRIMAPhistCR_0_GHG!$D$2:$D$208,0))</f>
        <v>45240.254000000001</v>
      </c>
      <c r="U98">
        <f>INDEX(PRIMAPhistCR_0_GHG!AI$2:AI$208,MATCH(Calculations_Table1!$A98,PRIMAPhistCR_0_GHG!$D$2:$D$208,0))</f>
        <v>45951.663</v>
      </c>
      <c r="V98">
        <f>INDEX(PRIMAPhistCR_0_GHG!AJ$2:AJ$208,MATCH(Calculations_Table1!$A98,PRIMAPhistCR_0_GHG!$D$2:$D$208,0))</f>
        <v>46554.14</v>
      </c>
      <c r="W98">
        <f>INDEX(PRIMAPhistCR_0_GHG!AK$2:AK$208,MATCH(Calculations_Table1!$A98,PRIMAPhistCR_0_GHG!$D$2:$D$208,0))</f>
        <v>48064.228000000003</v>
      </c>
      <c r="X98">
        <f>INDEX(PRIMAPhistCR_0_GHG!AL$2:AL$208,MATCH(Calculations_Table1!$A98,PRIMAPhistCR_0_GHG!$D$2:$D$208,0))</f>
        <v>49360.144999999997</v>
      </c>
      <c r="Y98">
        <f>INDEX(PRIMAPhistCR_0_GHG!AM$2:AM$208,MATCH(Calculations_Table1!$A98,PRIMAPhistCR_0_GHG!$D$2:$D$208,0))</f>
        <v>50163.317999999999</v>
      </c>
      <c r="AA98">
        <f>INDEX(UNPop_WPP2022_UN_2020_1July!$M$18:$M$303,MATCH(Calculations_Table1!A98,UNPop_WPP2022_UN_2020_1July!$F$18:$F$303,0))</f>
        <v>38972.230000000003</v>
      </c>
      <c r="AC98">
        <f t="shared" si="19"/>
        <v>174.190067</v>
      </c>
      <c r="AD98">
        <f t="shared" si="20"/>
        <v>85.444636727272737</v>
      </c>
      <c r="AE98">
        <f t="shared" si="27"/>
        <v>88.745430272727262</v>
      </c>
      <c r="AF98">
        <f>INDEX(PRIMAPhistCR_0_CO2!AE$2:AE$208,MATCH(Calculations_Table1!$A98,PRIMAPhistCR_0_CO2!$D$2:$D$208,0))</f>
        <v>18074.827000000001</v>
      </c>
      <c r="AG98">
        <f>INDEX(PRIMAPhistCR_0_CO2!AF$2:AF$208,MATCH(Calculations_Table1!$A98,PRIMAPhistCR_0_CO2!$D$2:$D$208,0))</f>
        <v>18623.871999999999</v>
      </c>
      <c r="AH98">
        <f>INDEX(PRIMAPhistCR_0_CO2!AG$2:AG$208,MATCH(Calculations_Table1!$A98,PRIMAPhistCR_0_CO2!$D$2:$D$208,0))</f>
        <v>19463.61</v>
      </c>
      <c r="AI98">
        <f>INDEX(PRIMAPhistCR_0_CO2!AH$2:AH$208,MATCH(Calculations_Table1!$A98,PRIMAPhistCR_0_CO2!$D$2:$D$208,0))</f>
        <v>20520.398000000001</v>
      </c>
      <c r="AJ98">
        <f>INDEX(PRIMAPhistCR_0_CO2!AI$2:AI$208,MATCH(Calculations_Table1!$A98,PRIMAPhistCR_0_CO2!$D$2:$D$208,0))</f>
        <v>21419.300999999999</v>
      </c>
      <c r="AK98">
        <f>INDEX(PRIMAPhistCR_0_CO2!AJ$2:AJ$208,MATCH(Calculations_Table1!$A98,PRIMAPhistCR_0_CO2!$D$2:$D$208,0))</f>
        <v>22130.409</v>
      </c>
      <c r="AL98">
        <f>INDEX(PRIMAPhistCR_0_CO2!AK$2:AK$208,MATCH(Calculations_Table1!$A98,PRIMAPhistCR_0_CO2!$D$2:$D$208,0))</f>
        <v>23813.474999999999</v>
      </c>
      <c r="AM98">
        <f>INDEX(PRIMAPhistCR_0_CO2!AL$2:AL$208,MATCH(Calculations_Table1!$A98,PRIMAPhistCR_0_CO2!$D$2:$D$208,0))</f>
        <v>23802.734</v>
      </c>
      <c r="AN98">
        <f>INDEX(PRIMAPhistCR_0_CO2!AM$2:AM$208,MATCH(Calculations_Table1!$A98,PRIMAPhistCR_0_CO2!$D$2:$D$208,0))</f>
        <v>24416.268</v>
      </c>
    </row>
    <row r="99" spans="1:40" x14ac:dyDescent="0.2">
      <c r="A99" t="s">
        <v>47</v>
      </c>
      <c r="B99" t="s">
        <v>317</v>
      </c>
      <c r="C99" t="str">
        <f t="shared" si="21"/>
        <v>Switzerland</v>
      </c>
      <c r="D99">
        <f t="shared" si="22"/>
        <v>368.55166600000001</v>
      </c>
      <c r="E99">
        <f t="shared" si="23"/>
        <v>245.54618872727275</v>
      </c>
      <c r="F99">
        <f t="shared" si="24"/>
        <v>123.00547727272726</v>
      </c>
      <c r="G99" s="1">
        <f t="shared" si="14"/>
        <v>1.658482497E-4</v>
      </c>
      <c r="H99" s="1">
        <f t="shared" si="15"/>
        <v>5.5352464772727264E-5</v>
      </c>
      <c r="I99" s="1">
        <f t="shared" si="16"/>
        <v>4.0894927363636368E-5</v>
      </c>
      <c r="J99" s="1">
        <f t="shared" si="17"/>
        <v>1.9198481249246842E-11</v>
      </c>
      <c r="K99" s="1">
        <f t="shared" si="18"/>
        <v>6.4075638962790981E-12</v>
      </c>
      <c r="L99">
        <f t="shared" si="25"/>
        <v>90</v>
      </c>
      <c r="M99">
        <f t="shared" si="26"/>
        <v>91</v>
      </c>
      <c r="Q99">
        <f>INDEX(PRIMAPhistCR_0_GHG!AE$2:AE$208,MATCH(Calculations_Table1!$A99,PRIMAPhistCR_0_GHG!$D$2:$D$208,0))</f>
        <v>51942.463000000003</v>
      </c>
      <c r="R99">
        <f>INDEX(PRIMAPhistCR_0_GHG!AF$2:AF$208,MATCH(Calculations_Table1!$A99,PRIMAPhistCR_0_GHG!$D$2:$D$208,0))</f>
        <v>49594.019</v>
      </c>
      <c r="S99">
        <f>INDEX(PRIMAPhistCR_0_GHG!AG$2:AG$208,MATCH(Calculations_Table1!$A99,PRIMAPhistCR_0_GHG!$D$2:$D$208,0))</f>
        <v>47285.277999999998</v>
      </c>
      <c r="T99">
        <f>INDEX(PRIMAPhistCR_0_GHG!AH$2:AH$208,MATCH(Calculations_Table1!$A99,PRIMAPhistCR_0_GHG!$D$2:$D$208,0))</f>
        <v>47555.92</v>
      </c>
      <c r="U99">
        <f>INDEX(PRIMAPhistCR_0_GHG!AI$2:AI$208,MATCH(Calculations_Table1!$A99,PRIMAPhistCR_0_GHG!$D$2:$D$208,0))</f>
        <v>46888.095999999998</v>
      </c>
      <c r="V99">
        <f>INDEX(PRIMAPhistCR_0_GHG!AJ$2:AJ$208,MATCH(Calculations_Table1!$A99,PRIMAPhistCR_0_GHG!$D$2:$D$208,0))</f>
        <v>45982.62</v>
      </c>
      <c r="W99">
        <f>INDEX(PRIMAPhistCR_0_GHG!AK$2:AK$208,MATCH(Calculations_Table1!$A99,PRIMAPhistCR_0_GHG!$D$2:$D$208,0))</f>
        <v>45021.087</v>
      </c>
      <c r="X99">
        <f>INDEX(PRIMAPhistCR_0_GHG!AL$2:AL$208,MATCH(Calculations_Table1!$A99,PRIMAPhistCR_0_GHG!$D$2:$D$208,0))</f>
        <v>42673.249000000003</v>
      </c>
      <c r="Y99">
        <f>INDEX(PRIMAPhistCR_0_GHG!AM$2:AM$208,MATCH(Calculations_Table1!$A99,PRIMAPhistCR_0_GHG!$D$2:$D$208,0))</f>
        <v>43551.396999999997</v>
      </c>
      <c r="AA99">
        <f>INDEX(UNPop_WPP2022_UN_2020_1July!$M$18:$M$303,MATCH(Calculations_Table1!A99,UNPop_WPP2022_UN_2020_1July!$F$18:$F$303,0))</f>
        <v>8638.6129999999994</v>
      </c>
      <c r="AC99">
        <f t="shared" si="19"/>
        <v>286.48624800000005</v>
      </c>
      <c r="AD99">
        <f t="shared" si="20"/>
        <v>195.60863163636367</v>
      </c>
      <c r="AE99">
        <f t="shared" si="27"/>
        <v>90.877616363636378</v>
      </c>
      <c r="AF99">
        <f>INDEX(PRIMAPhistCR_0_CO2!AE$2:AE$208,MATCH(Calculations_Table1!$A99,PRIMAPhistCR_0_CO2!$D$2:$D$208,0))</f>
        <v>41378.749000000003</v>
      </c>
      <c r="AG99">
        <f>INDEX(PRIMAPhistCR_0_CO2!AF$2:AF$208,MATCH(Calculations_Table1!$A99,PRIMAPhistCR_0_CO2!$D$2:$D$208,0))</f>
        <v>39006.254999999997</v>
      </c>
      <c r="AH99">
        <f>INDEX(PRIMAPhistCR_0_CO2!AG$2:AG$208,MATCH(Calculations_Table1!$A99,PRIMAPhistCR_0_CO2!$D$2:$D$208,0))</f>
        <v>36709.794999999998</v>
      </c>
      <c r="AI99">
        <f>INDEX(PRIMAPhistCR_0_CO2!AH$2:AH$208,MATCH(Calculations_Table1!$A99,PRIMAPhistCR_0_CO2!$D$2:$D$208,0))</f>
        <v>37132.413</v>
      </c>
      <c r="AJ99">
        <f>INDEX(PRIMAPhistCR_0_CO2!AI$2:AI$208,MATCH(Calculations_Table1!$A99,PRIMAPhistCR_0_CO2!$D$2:$D$208,0))</f>
        <v>36423.370000000003</v>
      </c>
      <c r="AK99">
        <f>INDEX(PRIMAPhistCR_0_CO2!AJ$2:AJ$208,MATCH(Calculations_Table1!$A99,PRIMAPhistCR_0_CO2!$D$2:$D$208,0))</f>
        <v>35717.879999999997</v>
      </c>
      <c r="AL99">
        <f>INDEX(PRIMAPhistCR_0_CO2!AK$2:AK$208,MATCH(Calculations_Table1!$A99,PRIMAPhistCR_0_CO2!$D$2:$D$208,0))</f>
        <v>34899.139000000003</v>
      </c>
      <c r="AM99">
        <f>INDEX(PRIMAPhistCR_0_CO2!AL$2:AL$208,MATCH(Calculations_Table1!$A99,PRIMAPhistCR_0_CO2!$D$2:$D$208,0))</f>
        <v>32747.113000000001</v>
      </c>
      <c r="AN99">
        <f>INDEX(PRIMAPhistCR_0_CO2!AM$2:AM$208,MATCH(Calculations_Table1!$A99,PRIMAPhistCR_0_CO2!$D$2:$D$208,0))</f>
        <v>33850.283000000003</v>
      </c>
    </row>
    <row r="100" spans="1:40" x14ac:dyDescent="0.2">
      <c r="A100" t="s">
        <v>90</v>
      </c>
      <c r="B100" t="s">
        <v>318</v>
      </c>
      <c r="C100" t="str">
        <f t="shared" si="21"/>
        <v>Hong Kong</v>
      </c>
      <c r="D100">
        <f t="shared" si="22"/>
        <v>365.57012099999997</v>
      </c>
      <c r="E100">
        <f t="shared" si="23"/>
        <v>238.45283563636366</v>
      </c>
      <c r="F100">
        <f t="shared" si="24"/>
        <v>127.11728536363631</v>
      </c>
      <c r="G100" s="1">
        <f t="shared" si="14"/>
        <v>1.6450655444999999E-4</v>
      </c>
      <c r="H100" s="1">
        <f t="shared" si="15"/>
        <v>5.7202778413636336E-5</v>
      </c>
      <c r="I100" s="1">
        <f t="shared" si="16"/>
        <v>4.759268330454542E-5</v>
      </c>
      <c r="J100" s="1">
        <f t="shared" si="17"/>
        <v>2.1931405888421187E-11</v>
      </c>
      <c r="K100" s="1">
        <f t="shared" si="18"/>
        <v>7.626063019368506E-12</v>
      </c>
      <c r="L100">
        <f t="shared" si="25"/>
        <v>91</v>
      </c>
      <c r="M100">
        <f t="shared" si="26"/>
        <v>76</v>
      </c>
      <c r="Q100">
        <f>INDEX(PRIMAPhistCR_0_GHG!AE$2:AE$208,MATCH(Calculations_Table1!$A100,PRIMAPhistCR_0_GHG!$D$2:$D$208,0))</f>
        <v>50441.946000000004</v>
      </c>
      <c r="R100">
        <f>INDEX(PRIMAPhistCR_0_GHG!AF$2:AF$208,MATCH(Calculations_Table1!$A100,PRIMAPhistCR_0_GHG!$D$2:$D$208,0))</f>
        <v>51683.584000000003</v>
      </c>
      <c r="S100">
        <f>INDEX(PRIMAPhistCR_0_GHG!AG$2:AG$208,MATCH(Calculations_Table1!$A100,PRIMAPhistCR_0_GHG!$D$2:$D$208,0))</f>
        <v>48601.396999999997</v>
      </c>
      <c r="T100">
        <f>INDEX(PRIMAPhistCR_0_GHG!AH$2:AH$208,MATCH(Calculations_Table1!$A100,PRIMAPhistCR_0_GHG!$D$2:$D$208,0))</f>
        <v>49677.252</v>
      </c>
      <c r="U100">
        <f>INDEX(PRIMAPhistCR_0_GHG!AI$2:AI$208,MATCH(Calculations_Table1!$A100,PRIMAPhistCR_0_GHG!$D$2:$D$208,0))</f>
        <v>48815.127</v>
      </c>
      <c r="V100">
        <f>INDEX(PRIMAPhistCR_0_GHG!AJ$2:AJ$208,MATCH(Calculations_Table1!$A100,PRIMAPhistCR_0_GHG!$D$2:$D$208,0))</f>
        <v>49403.900999999998</v>
      </c>
      <c r="W100">
        <f>INDEX(PRIMAPhistCR_0_GHG!AK$2:AK$208,MATCH(Calculations_Table1!$A100,PRIMAPhistCR_0_GHG!$D$2:$D$208,0))</f>
        <v>47121.023000000001</v>
      </c>
      <c r="X100">
        <f>INDEX(PRIMAPhistCR_0_GHG!AL$2:AL$208,MATCH(Calculations_Table1!$A100,PRIMAPhistCR_0_GHG!$D$2:$D$208,0))</f>
        <v>35845.436000000002</v>
      </c>
      <c r="Y100">
        <f>INDEX(PRIMAPhistCR_0_GHG!AM$2:AM$208,MATCH(Calculations_Table1!$A100,PRIMAPhistCR_0_GHG!$D$2:$D$208,0))</f>
        <v>34422.400999999998</v>
      </c>
      <c r="AA100">
        <f>INDEX(UNPop_WPP2022_UN_2020_1July!$M$18:$M$303,MATCH(Calculations_Table1!A100,UNPop_WPP2022_UN_2020_1July!$F$18:$F$303,0))</f>
        <v>7500.9579999999996</v>
      </c>
      <c r="AC100">
        <f t="shared" si="19"/>
        <v>316.23696899999993</v>
      </c>
      <c r="AD100">
        <f t="shared" si="20"/>
        <v>210.47545054545455</v>
      </c>
      <c r="AE100">
        <f t="shared" si="27"/>
        <v>105.76151845454538</v>
      </c>
      <c r="AF100">
        <f>INDEX(PRIMAPhistCR_0_CO2!AE$2:AE$208,MATCH(Calculations_Table1!$A100,PRIMAPhistCR_0_CO2!$D$2:$D$208,0))</f>
        <v>44523.652999999998</v>
      </c>
      <c r="AG100">
        <f>INDEX(PRIMAPhistCR_0_CO2!AF$2:AF$208,MATCH(Calculations_Table1!$A100,PRIMAPhistCR_0_CO2!$D$2:$D$208,0))</f>
        <v>45706.680999999997</v>
      </c>
      <c r="AH100">
        <f>INDEX(PRIMAPhistCR_0_CO2!AG$2:AG$208,MATCH(Calculations_Table1!$A100,PRIMAPhistCR_0_CO2!$D$2:$D$208,0))</f>
        <v>42620.116999999998</v>
      </c>
      <c r="AI100">
        <f>INDEX(PRIMAPhistCR_0_CO2!AH$2:AH$208,MATCH(Calculations_Table1!$A100,PRIMAPhistCR_0_CO2!$D$2:$D$208,0))</f>
        <v>43581.610999999997</v>
      </c>
      <c r="AJ100">
        <f>INDEX(PRIMAPhistCR_0_CO2!AI$2:AI$208,MATCH(Calculations_Table1!$A100,PRIMAPhistCR_0_CO2!$D$2:$D$208,0))</f>
        <v>42641.2</v>
      </c>
      <c r="AK100">
        <f>INDEX(PRIMAPhistCR_0_CO2!AJ$2:AJ$208,MATCH(Calculations_Table1!$A100,PRIMAPhistCR_0_CO2!$D$2:$D$208,0))</f>
        <v>43175.557999999997</v>
      </c>
      <c r="AL100">
        <f>INDEX(PRIMAPhistCR_0_CO2!AK$2:AK$208,MATCH(Calculations_Table1!$A100,PRIMAPhistCR_0_CO2!$D$2:$D$208,0))</f>
        <v>40833.411999999997</v>
      </c>
      <c r="AM100">
        <f>INDEX(PRIMAPhistCR_0_CO2!AL$2:AL$208,MATCH(Calculations_Table1!$A100,PRIMAPhistCR_0_CO2!$D$2:$D$208,0))</f>
        <v>29579.670999999998</v>
      </c>
      <c r="AN100">
        <f>INDEX(PRIMAPhistCR_0_CO2!AM$2:AM$208,MATCH(Calculations_Table1!$A100,PRIMAPhistCR_0_CO2!$D$2:$D$208,0))</f>
        <v>28098.719000000001</v>
      </c>
    </row>
    <row r="101" spans="1:40" x14ac:dyDescent="0.2">
      <c r="A101" t="s">
        <v>74</v>
      </c>
      <c r="B101" t="s">
        <v>319</v>
      </c>
      <c r="C101" t="str">
        <f t="shared" si="21"/>
        <v>Finland</v>
      </c>
      <c r="D101">
        <f t="shared" si="22"/>
        <v>347.51900299999994</v>
      </c>
      <c r="E101">
        <f t="shared" si="23"/>
        <v>197.94157381818181</v>
      </c>
      <c r="F101">
        <f t="shared" si="24"/>
        <v>149.57742918181813</v>
      </c>
      <c r="G101" s="1">
        <f t="shared" si="14"/>
        <v>1.5638355134999995E-4</v>
      </c>
      <c r="H101" s="1">
        <f t="shared" si="15"/>
        <v>6.7309843131818162E-5</v>
      </c>
      <c r="I101" s="1">
        <f t="shared" si="16"/>
        <v>5.0292251999999995E-5</v>
      </c>
      <c r="J101" s="1">
        <f t="shared" si="17"/>
        <v>2.8281843994756812E-11</v>
      </c>
      <c r="K101" s="1">
        <f t="shared" si="18"/>
        <v>1.2172932935287475E-11</v>
      </c>
      <c r="L101">
        <f t="shared" si="25"/>
        <v>92</v>
      </c>
      <c r="M101">
        <f t="shared" si="26"/>
        <v>55</v>
      </c>
      <c r="Q101">
        <f>INDEX(PRIMAPhistCR_0_GHG!AE$2:AE$208,MATCH(Calculations_Table1!$A101,PRIMAPhistCR_0_GHG!$D$2:$D$208,0))</f>
        <v>41872.256000000001</v>
      </c>
      <c r="R101">
        <f>INDEX(PRIMAPhistCR_0_GHG!AF$2:AF$208,MATCH(Calculations_Table1!$A101,PRIMAPhistCR_0_GHG!$D$2:$D$208,0))</f>
        <v>37232.565000000002</v>
      </c>
      <c r="S101">
        <f>INDEX(PRIMAPhistCR_0_GHG!AG$2:AG$208,MATCH(Calculations_Table1!$A101,PRIMAPhistCR_0_GHG!$D$2:$D$208,0))</f>
        <v>37806.163999999997</v>
      </c>
      <c r="T101">
        <f>INDEX(PRIMAPhistCR_0_GHG!AH$2:AH$208,MATCH(Calculations_Table1!$A101,PRIMAPhistCR_0_GHG!$D$2:$D$208,0))</f>
        <v>43938.868000000002</v>
      </c>
      <c r="U101">
        <f>INDEX(PRIMAPhistCR_0_GHG!AI$2:AI$208,MATCH(Calculations_Table1!$A101,PRIMAPhistCR_0_GHG!$D$2:$D$208,0))</f>
        <v>43513.917000000001</v>
      </c>
      <c r="V101">
        <f>INDEX(PRIMAPhistCR_0_GHG!AJ$2:AJ$208,MATCH(Calculations_Table1!$A101,PRIMAPhistCR_0_GHG!$D$2:$D$208,0))</f>
        <v>53646.836000000003</v>
      </c>
      <c r="W101">
        <f>INDEX(PRIMAPhistCR_0_GHG!AK$2:AK$208,MATCH(Calculations_Table1!$A101,PRIMAPhistCR_0_GHG!$D$2:$D$208,0))</f>
        <v>45502.771999999997</v>
      </c>
      <c r="X101">
        <f>INDEX(PRIMAPhistCR_0_GHG!AL$2:AL$208,MATCH(Calculations_Table1!$A101,PRIMAPhistCR_0_GHG!$D$2:$D$208,0))</f>
        <v>38121.976999999999</v>
      </c>
      <c r="Y101">
        <f>INDEX(PRIMAPhistCR_0_GHG!AM$2:AM$208,MATCH(Calculations_Table1!$A101,PRIMAPhistCR_0_GHG!$D$2:$D$208,0))</f>
        <v>47755.904000000002</v>
      </c>
      <c r="AA101">
        <f>INDEX(UNPop_WPP2022_UN_2020_1July!$M$18:$M$303,MATCH(Calculations_Table1!A101,UNPop_WPP2022_UN_2020_1July!$F$18:$F$303,0))</f>
        <v>5529.4679999999998</v>
      </c>
      <c r="AC101">
        <f t="shared" si="19"/>
        <v>247.23179200000001</v>
      </c>
      <c r="AD101">
        <f t="shared" si="20"/>
        <v>135.47123200000001</v>
      </c>
      <c r="AE101">
        <f t="shared" si="27"/>
        <v>111.76056</v>
      </c>
      <c r="AF101">
        <f>INDEX(PRIMAPhistCR_0_CO2!AE$2:AE$208,MATCH(Calculations_Table1!$A101,PRIMAPhistCR_0_CO2!$D$2:$D$208,0))</f>
        <v>28657.376</v>
      </c>
      <c r="AG101">
        <f>INDEX(PRIMAPhistCR_0_CO2!AF$2:AF$208,MATCH(Calculations_Table1!$A101,PRIMAPhistCR_0_CO2!$D$2:$D$208,0))</f>
        <v>24121.453000000001</v>
      </c>
      <c r="AH101">
        <f>INDEX(PRIMAPhistCR_0_CO2!AG$2:AG$208,MATCH(Calculations_Table1!$A101,PRIMAPhistCR_0_CO2!$D$2:$D$208,0))</f>
        <v>24799.319</v>
      </c>
      <c r="AI101">
        <f>INDEX(PRIMAPhistCR_0_CO2!AH$2:AH$208,MATCH(Calculations_Table1!$A101,PRIMAPhistCR_0_CO2!$D$2:$D$208,0))</f>
        <v>31194.192999999999</v>
      </c>
      <c r="AJ101">
        <f>INDEX(PRIMAPhistCR_0_CO2!AI$2:AI$208,MATCH(Calculations_Table1!$A101,PRIMAPhistCR_0_CO2!$D$2:$D$208,0))</f>
        <v>30980.809000000001</v>
      </c>
      <c r="AK101">
        <f>INDEX(PRIMAPhistCR_0_CO2!AJ$2:AJ$208,MATCH(Calculations_Table1!$A101,PRIMAPhistCR_0_CO2!$D$2:$D$208,0))</f>
        <v>41278.425999999999</v>
      </c>
      <c r="AL101">
        <f>INDEX(PRIMAPhistCR_0_CO2!AK$2:AK$208,MATCH(Calculations_Table1!$A101,PRIMAPhistCR_0_CO2!$D$2:$D$208,0))</f>
        <v>33086.847999999998</v>
      </c>
      <c r="AM101">
        <f>INDEX(PRIMAPhistCR_0_CO2!AL$2:AL$208,MATCH(Calculations_Table1!$A101,PRIMAPhistCR_0_CO2!$D$2:$D$208,0))</f>
        <v>25972.205000000002</v>
      </c>
      <c r="AN101">
        <f>INDEX(PRIMAPhistCR_0_CO2!AM$2:AM$208,MATCH(Calculations_Table1!$A101,PRIMAPhistCR_0_CO2!$D$2:$D$208,0))</f>
        <v>35798.538999999997</v>
      </c>
    </row>
    <row r="102" spans="1:40" x14ac:dyDescent="0.2">
      <c r="A102" t="s">
        <v>114</v>
      </c>
      <c r="B102" t="s">
        <v>320</v>
      </c>
      <c r="C102" t="str">
        <f t="shared" si="21"/>
        <v>Lao People's Democratic Republic</v>
      </c>
      <c r="D102">
        <f t="shared" si="22"/>
        <v>337.059999</v>
      </c>
      <c r="E102">
        <f t="shared" si="23"/>
        <v>134.75377381818183</v>
      </c>
      <c r="F102">
        <f t="shared" si="24"/>
        <v>202.30622518181818</v>
      </c>
      <c r="G102" s="1">
        <f t="shared" si="14"/>
        <v>1.5167699954999998E-4</v>
      </c>
      <c r="H102" s="1">
        <f t="shared" si="15"/>
        <v>9.1037801331818178E-5</v>
      </c>
      <c r="I102" s="1">
        <f t="shared" si="16"/>
        <v>6.9932004545454556E-5</v>
      </c>
      <c r="J102" s="1">
        <f t="shared" si="17"/>
        <v>2.0722602982840527E-11</v>
      </c>
      <c r="K102" s="1">
        <f t="shared" si="18"/>
        <v>1.2437879302906997E-11</v>
      </c>
      <c r="L102">
        <f t="shared" si="25"/>
        <v>93</v>
      </c>
      <c r="M102">
        <f t="shared" si="26"/>
        <v>84</v>
      </c>
      <c r="Q102">
        <f>INDEX(PRIMAPhistCR_0_GHG!AE$2:AE$208,MATCH(Calculations_Table1!$A102,PRIMAPhistCR_0_GHG!$D$2:$D$208,0))</f>
        <v>28505.606</v>
      </c>
      <c r="R102">
        <f>INDEX(PRIMAPhistCR_0_GHG!AF$2:AF$208,MATCH(Calculations_Table1!$A102,PRIMAPhistCR_0_GHG!$D$2:$D$208,0))</f>
        <v>26689.145</v>
      </c>
      <c r="S102">
        <f>INDEX(PRIMAPhistCR_0_GHG!AG$2:AG$208,MATCH(Calculations_Table1!$A102,PRIMAPhistCR_0_GHG!$D$2:$D$208,0))</f>
        <v>34751.925999999999</v>
      </c>
      <c r="T102">
        <f>INDEX(PRIMAPhistCR_0_GHG!AH$2:AH$208,MATCH(Calculations_Table1!$A102,PRIMAPhistCR_0_GHG!$D$2:$D$208,0))</f>
        <v>40651.184999999998</v>
      </c>
      <c r="U102">
        <f>INDEX(PRIMAPhistCR_0_GHG!AI$2:AI$208,MATCH(Calculations_Table1!$A102,PRIMAPhistCR_0_GHG!$D$2:$D$208,0))</f>
        <v>44166.571000000004</v>
      </c>
      <c r="V102">
        <f>INDEX(PRIMAPhistCR_0_GHG!AJ$2:AJ$208,MATCH(Calculations_Table1!$A102,PRIMAPhistCR_0_GHG!$D$2:$D$208,0))</f>
        <v>44881.294000000002</v>
      </c>
      <c r="W102">
        <f>INDEX(PRIMAPhistCR_0_GHG!AK$2:AK$208,MATCH(Calculations_Table1!$A102,PRIMAPhistCR_0_GHG!$D$2:$D$208,0))</f>
        <v>46616.536999999997</v>
      </c>
      <c r="X102">
        <f>INDEX(PRIMAPhistCR_0_GHG!AL$2:AL$208,MATCH(Calculations_Table1!$A102,PRIMAPhistCR_0_GHG!$D$2:$D$208,0))</f>
        <v>47637.514999999999</v>
      </c>
      <c r="Y102">
        <f>INDEX(PRIMAPhistCR_0_GHG!AM$2:AM$208,MATCH(Calculations_Table1!$A102,PRIMAPhistCR_0_GHG!$D$2:$D$208,0))</f>
        <v>51665.826000000001</v>
      </c>
      <c r="AA102">
        <f>INDEX(UNPop_WPP2022_UN_2020_1July!$M$18:$M$303,MATCH(Calculations_Table1!A102,UNPop_WPP2022_UN_2020_1July!$F$18:$F$303,0))</f>
        <v>7319.3990000000003</v>
      </c>
      <c r="AC102">
        <f t="shared" si="19"/>
        <v>236.22848000000002</v>
      </c>
      <c r="AD102">
        <f t="shared" si="20"/>
        <v>80.824025454545449</v>
      </c>
      <c r="AE102">
        <f t="shared" si="27"/>
        <v>155.40445454545457</v>
      </c>
      <c r="AF102">
        <f>INDEX(PRIMAPhistCR_0_CO2!AE$2:AE$208,MATCH(Calculations_Table1!$A102,PRIMAPhistCR_0_CO2!$D$2:$D$208,0))</f>
        <v>17097.39</v>
      </c>
      <c r="AG102">
        <f>INDEX(PRIMAPhistCR_0_CO2!AF$2:AF$208,MATCH(Calculations_Table1!$A102,PRIMAPhistCR_0_CO2!$D$2:$D$208,0))</f>
        <v>15134.355</v>
      </c>
      <c r="AH102">
        <f>INDEX(PRIMAPhistCR_0_CO2!AG$2:AG$208,MATCH(Calculations_Table1!$A102,PRIMAPhistCR_0_CO2!$D$2:$D$208,0))</f>
        <v>22788.697</v>
      </c>
      <c r="AI102">
        <f>INDEX(PRIMAPhistCR_0_CO2!AH$2:AH$208,MATCH(Calculations_Table1!$A102,PRIMAPhistCR_0_CO2!$D$2:$D$208,0))</f>
        <v>27964.371999999999</v>
      </c>
      <c r="AJ102">
        <f>INDEX(PRIMAPhistCR_0_CO2!AI$2:AI$208,MATCH(Calculations_Table1!$A102,PRIMAPhistCR_0_CO2!$D$2:$D$208,0))</f>
        <v>31555.553</v>
      </c>
      <c r="AK102">
        <f>INDEX(PRIMAPhistCR_0_CO2!AJ$2:AJ$208,MATCH(Calculations_Table1!$A102,PRIMAPhistCR_0_CO2!$D$2:$D$208,0))</f>
        <v>32446.128000000001</v>
      </c>
      <c r="AL102">
        <f>INDEX(PRIMAPhistCR_0_CO2!AK$2:AK$208,MATCH(Calculations_Table1!$A102,PRIMAPhistCR_0_CO2!$D$2:$D$208,0))</f>
        <v>33927.498</v>
      </c>
      <c r="AM102">
        <f>INDEX(PRIMAPhistCR_0_CO2!AL$2:AL$208,MATCH(Calculations_Table1!$A102,PRIMAPhistCR_0_CO2!$D$2:$D$208,0))</f>
        <v>34363.785000000003</v>
      </c>
      <c r="AN102">
        <f>INDEX(PRIMAPhistCR_0_CO2!AM$2:AM$208,MATCH(Calculations_Table1!$A102,PRIMAPhistCR_0_CO2!$D$2:$D$208,0))</f>
        <v>38048.091999999997</v>
      </c>
    </row>
    <row r="103" spans="1:40" x14ac:dyDescent="0.2">
      <c r="A103" t="s">
        <v>219</v>
      </c>
      <c r="B103" t="s">
        <v>321</v>
      </c>
      <c r="C103" t="str">
        <f t="shared" si="21"/>
        <v>Zimbabwe</v>
      </c>
      <c r="D103">
        <f t="shared" si="22"/>
        <v>332.60612600000002</v>
      </c>
      <c r="E103">
        <f t="shared" si="23"/>
        <v>204.12975818181818</v>
      </c>
      <c r="F103">
        <f t="shared" si="24"/>
        <v>128.47636781818184</v>
      </c>
      <c r="G103" s="1">
        <f t="shared" si="14"/>
        <v>1.496727567E-4</v>
      </c>
      <c r="H103" s="1">
        <f t="shared" si="15"/>
        <v>5.7814365518181829E-5</v>
      </c>
      <c r="I103" s="1">
        <f t="shared" si="16"/>
        <v>3.413953538181819E-5</v>
      </c>
      <c r="J103" s="1">
        <f t="shared" si="17"/>
        <v>9.5517515625412811E-12</v>
      </c>
      <c r="K103" s="1">
        <f t="shared" si="18"/>
        <v>3.6895722932563997E-12</v>
      </c>
      <c r="L103">
        <f t="shared" si="25"/>
        <v>94</v>
      </c>
      <c r="M103">
        <f t="shared" si="26"/>
        <v>141</v>
      </c>
      <c r="Q103">
        <f>INDEX(PRIMAPhistCR_0_GHG!AE$2:AE$208,MATCH(Calculations_Table1!$A103,PRIMAPhistCR_0_GHG!$D$2:$D$208,0))</f>
        <v>43181.294999999998</v>
      </c>
      <c r="R103">
        <f>INDEX(PRIMAPhistCR_0_GHG!AF$2:AF$208,MATCH(Calculations_Table1!$A103,PRIMAPhistCR_0_GHG!$D$2:$D$208,0))</f>
        <v>42499.124000000003</v>
      </c>
      <c r="S103">
        <f>INDEX(PRIMAPhistCR_0_GHG!AG$2:AG$208,MATCH(Calculations_Table1!$A103,PRIMAPhistCR_0_GHG!$D$2:$D$208,0))</f>
        <v>44724.142999999996</v>
      </c>
      <c r="T103">
        <f>INDEX(PRIMAPhistCR_0_GHG!AH$2:AH$208,MATCH(Calculations_Table1!$A103,PRIMAPhistCR_0_GHG!$D$2:$D$208,0))</f>
        <v>41049.211000000003</v>
      </c>
      <c r="U103">
        <f>INDEX(PRIMAPhistCR_0_GHG!AI$2:AI$208,MATCH(Calculations_Table1!$A103,PRIMAPhistCR_0_GHG!$D$2:$D$208,0))</f>
        <v>41495.025000000001</v>
      </c>
      <c r="V103">
        <f>INDEX(PRIMAPhistCR_0_GHG!AJ$2:AJ$208,MATCH(Calculations_Table1!$A103,PRIMAPhistCR_0_GHG!$D$2:$D$208,0))</f>
        <v>41808.239999999998</v>
      </c>
      <c r="W103">
        <f>INDEX(PRIMAPhistCR_0_GHG!AK$2:AK$208,MATCH(Calculations_Table1!$A103,PRIMAPhistCR_0_GHG!$D$2:$D$208,0))</f>
        <v>41706.461000000003</v>
      </c>
      <c r="X103">
        <f>INDEX(PRIMAPhistCR_0_GHG!AL$2:AL$208,MATCH(Calculations_Table1!$A103,PRIMAPhistCR_0_GHG!$D$2:$D$208,0))</f>
        <v>38509.232000000004</v>
      </c>
      <c r="Y103">
        <f>INDEX(PRIMAPhistCR_0_GHG!AM$2:AM$208,MATCH(Calculations_Table1!$A103,PRIMAPhistCR_0_GHG!$D$2:$D$208,0))</f>
        <v>40814.69</v>
      </c>
      <c r="AA103">
        <f>INDEX(UNPop_WPP2022_UN_2020_1July!$M$18:$M$303,MATCH(Calculations_Table1!A103,UNPop_WPP2022_UN_2020_1July!$F$18:$F$303,0))</f>
        <v>15669.665999999999</v>
      </c>
      <c r="AC103">
        <f t="shared" si="19"/>
        <v>189.85924000000003</v>
      </c>
      <c r="AD103">
        <f t="shared" si="20"/>
        <v>113.99360581818182</v>
      </c>
      <c r="AE103">
        <f t="shared" si="27"/>
        <v>75.865634181818209</v>
      </c>
      <c r="AF103">
        <f>INDEX(PRIMAPhistCR_0_CO2!AE$2:AE$208,MATCH(Calculations_Table1!$A103,PRIMAPhistCR_0_CO2!$D$2:$D$208,0))</f>
        <v>24114.031999999999</v>
      </c>
      <c r="AG103">
        <f>INDEX(PRIMAPhistCR_0_CO2!AF$2:AF$208,MATCH(Calculations_Table1!$A103,PRIMAPhistCR_0_CO2!$D$2:$D$208,0))</f>
        <v>24798.611000000001</v>
      </c>
      <c r="AH103">
        <f>INDEX(PRIMAPhistCR_0_CO2!AG$2:AG$208,MATCH(Calculations_Table1!$A103,PRIMAPhistCR_0_CO2!$D$2:$D$208,0))</f>
        <v>25134.172999999999</v>
      </c>
      <c r="AI103">
        <f>INDEX(PRIMAPhistCR_0_CO2!AH$2:AH$208,MATCH(Calculations_Table1!$A103,PRIMAPhistCR_0_CO2!$D$2:$D$208,0))</f>
        <v>23827.442999999999</v>
      </c>
      <c r="AJ103">
        <f>INDEX(PRIMAPhistCR_0_CO2!AI$2:AI$208,MATCH(Calculations_Table1!$A103,PRIMAPhistCR_0_CO2!$D$2:$D$208,0))</f>
        <v>23539.103999999999</v>
      </c>
      <c r="AK103">
        <f>INDEX(PRIMAPhistCR_0_CO2!AJ$2:AJ$208,MATCH(Calculations_Table1!$A103,PRIMAPhistCR_0_CO2!$D$2:$D$208,0))</f>
        <v>23363.333999999999</v>
      </c>
      <c r="AL103">
        <f>INDEX(PRIMAPhistCR_0_CO2!AK$2:AK$208,MATCH(Calculations_Table1!$A103,PRIMAPhistCR_0_CO2!$D$2:$D$208,0))</f>
        <v>23229.19</v>
      </c>
      <c r="AM103">
        <f>INDEX(PRIMAPhistCR_0_CO2!AL$2:AL$208,MATCH(Calculations_Table1!$A103,PRIMAPhistCR_0_CO2!$D$2:$D$208,0))</f>
        <v>22523.502</v>
      </c>
      <c r="AN103">
        <f>INDEX(PRIMAPhistCR_0_CO2!AM$2:AM$208,MATCH(Calculations_Table1!$A103,PRIMAPhistCR_0_CO2!$D$2:$D$208,0))</f>
        <v>23443.883000000002</v>
      </c>
    </row>
    <row r="104" spans="1:40" x14ac:dyDescent="0.2">
      <c r="A104" t="s">
        <v>178</v>
      </c>
      <c r="B104" t="s">
        <v>322</v>
      </c>
      <c r="C104" t="str">
        <f t="shared" si="21"/>
        <v>Somalia</v>
      </c>
      <c r="D104">
        <f t="shared" si="22"/>
        <v>332.58750500000002</v>
      </c>
      <c r="E104">
        <f t="shared" si="23"/>
        <v>188.88639781818182</v>
      </c>
      <c r="F104">
        <f t="shared" si="24"/>
        <v>143.7011071818182</v>
      </c>
      <c r="G104" s="1">
        <f t="shared" si="14"/>
        <v>1.4966437724999999E-4</v>
      </c>
      <c r="H104" s="1">
        <f t="shared" si="15"/>
        <v>6.4665498231818194E-5</v>
      </c>
      <c r="I104" s="1">
        <f t="shared" si="16"/>
        <v>1.0942203223636369E-5</v>
      </c>
      <c r="J104" s="1">
        <f t="shared" si="17"/>
        <v>9.0502650085118144E-12</v>
      </c>
      <c r="K104" s="1">
        <f t="shared" si="18"/>
        <v>3.9103486524907638E-12</v>
      </c>
      <c r="L104">
        <f t="shared" si="25"/>
        <v>95</v>
      </c>
      <c r="M104">
        <f t="shared" si="26"/>
        <v>143</v>
      </c>
      <c r="Q104">
        <f>INDEX(PRIMAPhistCR_0_GHG!AE$2:AE$208,MATCH(Calculations_Table1!$A104,PRIMAPhistCR_0_GHG!$D$2:$D$208,0))</f>
        <v>39956.737999999998</v>
      </c>
      <c r="R104">
        <f>INDEX(PRIMAPhistCR_0_GHG!AF$2:AF$208,MATCH(Calculations_Table1!$A104,PRIMAPhistCR_0_GHG!$D$2:$D$208,0))</f>
        <v>40288.392</v>
      </c>
      <c r="S104">
        <f>INDEX(PRIMAPhistCR_0_GHG!AG$2:AG$208,MATCH(Calculations_Table1!$A104,PRIMAPhistCR_0_GHG!$D$2:$D$208,0))</f>
        <v>40528.54</v>
      </c>
      <c r="T104">
        <f>INDEX(PRIMAPhistCR_0_GHG!AH$2:AH$208,MATCH(Calculations_Table1!$A104,PRIMAPhistCR_0_GHG!$D$2:$D$208,0))</f>
        <v>40947.002999999997</v>
      </c>
      <c r="U104">
        <f>INDEX(PRIMAPhistCR_0_GHG!AI$2:AI$208,MATCH(Calculations_Table1!$A104,PRIMAPhistCR_0_GHG!$D$2:$D$208,0))</f>
        <v>41103.216</v>
      </c>
      <c r="V104">
        <f>INDEX(PRIMAPhistCR_0_GHG!AJ$2:AJ$208,MATCH(Calculations_Table1!$A104,PRIMAPhistCR_0_GHG!$D$2:$D$208,0))</f>
        <v>41447.273999999998</v>
      </c>
      <c r="W104">
        <f>INDEX(PRIMAPhistCR_0_GHG!AK$2:AK$208,MATCH(Calculations_Table1!$A104,PRIMAPhistCR_0_GHG!$D$2:$D$208,0))</f>
        <v>42390.773999999998</v>
      </c>
      <c r="X104">
        <f>INDEX(PRIMAPhistCR_0_GHG!AL$2:AL$208,MATCH(Calculations_Table1!$A104,PRIMAPhistCR_0_GHG!$D$2:$D$208,0))</f>
        <v>42862.821000000004</v>
      </c>
      <c r="Y104">
        <f>INDEX(PRIMAPhistCR_0_GHG!AM$2:AM$208,MATCH(Calculations_Table1!$A104,PRIMAPhistCR_0_GHG!$D$2:$D$208,0))</f>
        <v>43019.485000000001</v>
      </c>
      <c r="AA104">
        <f>INDEX(UNPop_WPP2022_UN_2020_1July!$M$18:$M$303,MATCH(Calculations_Table1!A104,UNPop_WPP2022_UN_2020_1July!$F$18:$F$303,0))</f>
        <v>16537.016</v>
      </c>
      <c r="AC104">
        <f t="shared" si="19"/>
        <v>56.141237200000013</v>
      </c>
      <c r="AD104">
        <f t="shared" si="20"/>
        <v>31.825230036363635</v>
      </c>
      <c r="AE104">
        <f t="shared" si="27"/>
        <v>24.316007163636378</v>
      </c>
      <c r="AF104">
        <f>INDEX(PRIMAPhistCR_0_CO2!AE$2:AE$208,MATCH(Calculations_Table1!$A104,PRIMAPhistCR_0_CO2!$D$2:$D$208,0))</f>
        <v>6732.2601999999997</v>
      </c>
      <c r="AG104">
        <f>INDEX(PRIMAPhistCR_0_CO2!AF$2:AF$208,MATCH(Calculations_Table1!$A104,PRIMAPhistCR_0_CO2!$D$2:$D$208,0))</f>
        <v>6765.9102000000003</v>
      </c>
      <c r="AH104">
        <f>INDEX(PRIMAPhistCR_0_CO2!AG$2:AG$208,MATCH(Calculations_Table1!$A104,PRIMAPhistCR_0_CO2!$D$2:$D$208,0))</f>
        <v>6798.7052000000003</v>
      </c>
      <c r="AI104">
        <f>INDEX(PRIMAPhistCR_0_CO2!AH$2:AH$208,MATCH(Calculations_Table1!$A104,PRIMAPhistCR_0_CO2!$D$2:$D$208,0))</f>
        <v>6878.6148000000003</v>
      </c>
      <c r="AJ104">
        <f>INDEX(PRIMAPhistCR_0_CO2!AI$2:AI$208,MATCH(Calculations_Table1!$A104,PRIMAPhistCR_0_CO2!$D$2:$D$208,0))</f>
        <v>6958.7879000000003</v>
      </c>
      <c r="AK104">
        <f>INDEX(PRIMAPhistCR_0_CO2!AJ$2:AJ$208,MATCH(Calculations_Table1!$A104,PRIMAPhistCR_0_CO2!$D$2:$D$208,0))</f>
        <v>7038.9840999999997</v>
      </c>
      <c r="AL104">
        <f>INDEX(PRIMAPhistCR_0_CO2!AK$2:AK$208,MATCH(Calculations_Table1!$A104,PRIMAPhistCR_0_CO2!$D$2:$D$208,0))</f>
        <v>7119.7665999999999</v>
      </c>
      <c r="AM104">
        <f>INDEX(PRIMAPhistCR_0_CO2!AL$2:AL$208,MATCH(Calculations_Table1!$A104,PRIMAPhistCR_0_CO2!$D$2:$D$208,0))</f>
        <v>7199.9440000000004</v>
      </c>
      <c r="AN104">
        <f>INDEX(PRIMAPhistCR_0_CO2!AM$2:AM$208,MATCH(Calculations_Table1!$A104,PRIMAPhistCR_0_CO2!$D$2:$D$208,0))</f>
        <v>7380.5244000000002</v>
      </c>
    </row>
    <row r="105" spans="1:40" x14ac:dyDescent="0.2">
      <c r="A105" t="s">
        <v>216</v>
      </c>
      <c r="B105" t="s">
        <v>323</v>
      </c>
      <c r="C105" t="str">
        <f t="shared" si="21"/>
        <v>Yemen</v>
      </c>
      <c r="D105">
        <f t="shared" si="22"/>
        <v>316.86821800000001</v>
      </c>
      <c r="E105">
        <f t="shared" si="23"/>
        <v>252.23905199999996</v>
      </c>
      <c r="F105">
        <f t="shared" si="24"/>
        <v>64.629166000000055</v>
      </c>
      <c r="G105" s="1">
        <f t="shared" si="14"/>
        <v>1.4259069810000001E-4</v>
      </c>
      <c r="H105" s="1">
        <f t="shared" si="15"/>
        <v>2.9083124700000023E-5</v>
      </c>
      <c r="I105" s="1">
        <f t="shared" si="16"/>
        <v>-1.6394651590909161E-6</v>
      </c>
      <c r="J105" s="1">
        <f t="shared" si="17"/>
        <v>4.4167542723734202E-12</v>
      </c>
      <c r="K105" s="1">
        <f t="shared" si="18"/>
        <v>9.0085129664355027E-13</v>
      </c>
      <c r="L105">
        <f t="shared" si="25"/>
        <v>96</v>
      </c>
      <c r="M105">
        <f t="shared" si="26"/>
        <v>171</v>
      </c>
      <c r="Q105">
        <f>INDEX(PRIMAPhistCR_0_GHG!AE$2:AE$208,MATCH(Calculations_Table1!$A105,PRIMAPhistCR_0_GHG!$D$2:$D$208,0))</f>
        <v>53358.260999999999</v>
      </c>
      <c r="R105">
        <f>INDEX(PRIMAPhistCR_0_GHG!AF$2:AF$208,MATCH(Calculations_Table1!$A105,PRIMAPhistCR_0_GHG!$D$2:$D$208,0))</f>
        <v>52733.275000000001</v>
      </c>
      <c r="S105">
        <f>INDEX(PRIMAPhistCR_0_GHG!AG$2:AG$208,MATCH(Calculations_Table1!$A105,PRIMAPhistCR_0_GHG!$D$2:$D$208,0))</f>
        <v>35509.934000000001</v>
      </c>
      <c r="T105">
        <f>INDEX(PRIMAPhistCR_0_GHG!AH$2:AH$208,MATCH(Calculations_Table1!$A105,PRIMAPhistCR_0_GHG!$D$2:$D$208,0))</f>
        <v>31338.571</v>
      </c>
      <c r="U105">
        <f>INDEX(PRIMAPhistCR_0_GHG!AI$2:AI$208,MATCH(Calculations_Table1!$A105,PRIMAPhistCR_0_GHG!$D$2:$D$208,0))</f>
        <v>31766.495999999999</v>
      </c>
      <c r="V105">
        <f>INDEX(PRIMAPhistCR_0_GHG!AJ$2:AJ$208,MATCH(Calculations_Table1!$A105,PRIMAPhistCR_0_GHG!$D$2:$D$208,0))</f>
        <v>39438.252</v>
      </c>
      <c r="W105">
        <f>INDEX(PRIMAPhistCR_0_GHG!AK$2:AK$208,MATCH(Calculations_Table1!$A105,PRIMAPhistCR_0_GHG!$D$2:$D$208,0))</f>
        <v>42038.567000000003</v>
      </c>
      <c r="X105">
        <f>INDEX(PRIMAPhistCR_0_GHG!AL$2:AL$208,MATCH(Calculations_Table1!$A105,PRIMAPhistCR_0_GHG!$D$2:$D$208,0))</f>
        <v>41380.631999999998</v>
      </c>
      <c r="Y105">
        <f>INDEX(PRIMAPhistCR_0_GHG!AM$2:AM$208,MATCH(Calculations_Table1!$A105,PRIMAPhistCR_0_GHG!$D$2:$D$208,0))</f>
        <v>42662.491000000002</v>
      </c>
      <c r="AA105">
        <f>INDEX(UNPop_WPP2022_UN_2020_1July!$M$18:$M$303,MATCH(Calculations_Table1!A105,UNPop_WPP2022_UN_2020_1July!$F$18:$F$303,0))</f>
        <v>32284.045999999998</v>
      </c>
      <c r="AC105">
        <f t="shared" si="19"/>
        <v>148.26072299999998</v>
      </c>
      <c r="AD105">
        <f t="shared" si="20"/>
        <v>151.90397890909091</v>
      </c>
      <c r="AE105">
        <f t="shared" si="27"/>
        <v>-3.6432559090909251</v>
      </c>
      <c r="AF105">
        <f>INDEX(PRIMAPhistCR_0_CO2!AE$2:AE$208,MATCH(Calculations_Table1!$A105,PRIMAPhistCR_0_CO2!$D$2:$D$208,0))</f>
        <v>32133.534</v>
      </c>
      <c r="AG105">
        <f>INDEX(PRIMAPhistCR_0_CO2!AF$2:AF$208,MATCH(Calculations_Table1!$A105,PRIMAPhistCR_0_CO2!$D$2:$D$208,0))</f>
        <v>31316.685000000001</v>
      </c>
      <c r="AH105">
        <f>INDEX(PRIMAPhistCR_0_CO2!AG$2:AG$208,MATCH(Calculations_Table1!$A105,PRIMAPhistCR_0_CO2!$D$2:$D$208,0))</f>
        <v>15874.218000000001</v>
      </c>
      <c r="AI105">
        <f>INDEX(PRIMAPhistCR_0_CO2!AH$2:AH$208,MATCH(Calculations_Table1!$A105,PRIMAPhistCR_0_CO2!$D$2:$D$208,0))</f>
        <v>11651.291999999999</v>
      </c>
      <c r="AJ105">
        <f>INDEX(PRIMAPhistCR_0_CO2!AI$2:AI$208,MATCH(Calculations_Table1!$A105,PRIMAPhistCR_0_CO2!$D$2:$D$208,0))</f>
        <v>11660.707</v>
      </c>
      <c r="AK105">
        <f>INDEX(PRIMAPhistCR_0_CO2!AJ$2:AJ$208,MATCH(Calculations_Table1!$A105,PRIMAPhistCR_0_CO2!$D$2:$D$208,0))</f>
        <v>19367.454000000002</v>
      </c>
      <c r="AL105">
        <f>INDEX(PRIMAPhistCR_0_CO2!AK$2:AK$208,MATCH(Calculations_Table1!$A105,PRIMAPhistCR_0_CO2!$D$2:$D$208,0))</f>
        <v>19784.384999999998</v>
      </c>
      <c r="AM105">
        <f>INDEX(PRIMAPhistCR_0_CO2!AL$2:AL$208,MATCH(Calculations_Table1!$A105,PRIMAPhistCR_0_CO2!$D$2:$D$208,0))</f>
        <v>18835.648000000001</v>
      </c>
      <c r="AN105">
        <f>INDEX(PRIMAPhistCR_0_CO2!AM$2:AM$208,MATCH(Calculations_Table1!$A105,PRIMAPhistCR_0_CO2!$D$2:$D$208,0))</f>
        <v>19770.333999999999</v>
      </c>
    </row>
    <row r="106" spans="1:40" x14ac:dyDescent="0.2">
      <c r="A106" t="s">
        <v>191</v>
      </c>
      <c r="B106" t="s">
        <v>324</v>
      </c>
      <c r="C106" t="str">
        <f t="shared" si="21"/>
        <v>Togo</v>
      </c>
      <c r="D106">
        <f t="shared" si="22"/>
        <v>308.85418799999997</v>
      </c>
      <c r="E106">
        <f t="shared" si="23"/>
        <v>134.96359381818183</v>
      </c>
      <c r="F106">
        <f t="shared" si="24"/>
        <v>173.89059418181813</v>
      </c>
      <c r="G106" s="1">
        <f t="shared" si="14"/>
        <v>1.3898438459999997E-4</v>
      </c>
      <c r="H106" s="1">
        <f t="shared" si="15"/>
        <v>7.8250767381818156E-5</v>
      </c>
      <c r="I106" s="1">
        <f t="shared" si="16"/>
        <v>3.2362160031818187E-5</v>
      </c>
      <c r="J106" s="1">
        <f t="shared" si="17"/>
        <v>1.6462311828848525E-11</v>
      </c>
      <c r="K106" s="1">
        <f t="shared" si="18"/>
        <v>9.2685846485100711E-12</v>
      </c>
      <c r="L106">
        <f t="shared" si="25"/>
        <v>97</v>
      </c>
      <c r="M106">
        <f t="shared" si="26"/>
        <v>103</v>
      </c>
      <c r="Q106">
        <f>INDEX(PRIMAPhistCR_0_GHG!AE$2:AE$208,MATCH(Calculations_Table1!$A106,PRIMAPhistCR_0_GHG!$D$2:$D$208,0))</f>
        <v>28549.991000000002</v>
      </c>
      <c r="R106">
        <f>INDEX(PRIMAPhistCR_0_GHG!AF$2:AF$208,MATCH(Calculations_Table1!$A106,PRIMAPhistCR_0_GHG!$D$2:$D$208,0))</f>
        <v>29827.784</v>
      </c>
      <c r="S106">
        <f>INDEX(PRIMAPhistCR_0_GHG!AG$2:AG$208,MATCH(Calculations_Table1!$A106,PRIMAPhistCR_0_GHG!$D$2:$D$208,0))</f>
        <v>30692.897000000001</v>
      </c>
      <c r="T106">
        <f>INDEX(PRIMAPhistCR_0_GHG!AH$2:AH$208,MATCH(Calculations_Table1!$A106,PRIMAPhistCR_0_GHG!$D$2:$D$208,0))</f>
        <v>34553.078000000001</v>
      </c>
      <c r="U106">
        <f>INDEX(PRIMAPhistCR_0_GHG!AI$2:AI$208,MATCH(Calculations_Table1!$A106,PRIMAPhistCR_0_GHG!$D$2:$D$208,0))</f>
        <v>38442.805999999997</v>
      </c>
      <c r="V106">
        <f>INDEX(PRIMAPhistCR_0_GHG!AJ$2:AJ$208,MATCH(Calculations_Table1!$A106,PRIMAPhistCR_0_GHG!$D$2:$D$208,0))</f>
        <v>42489.77</v>
      </c>
      <c r="W106">
        <f>INDEX(PRIMAPhistCR_0_GHG!AK$2:AK$208,MATCH(Calculations_Table1!$A106,PRIMAPhistCR_0_GHG!$D$2:$D$208,0))</f>
        <v>42308.976999999999</v>
      </c>
      <c r="X106">
        <f>INDEX(PRIMAPhistCR_0_GHG!AL$2:AL$208,MATCH(Calculations_Table1!$A106,PRIMAPhistCR_0_GHG!$D$2:$D$208,0))</f>
        <v>44804.45</v>
      </c>
      <c r="Y106">
        <f>INDEX(PRIMAPhistCR_0_GHG!AM$2:AM$208,MATCH(Calculations_Table1!$A106,PRIMAPhistCR_0_GHG!$D$2:$D$208,0))</f>
        <v>45734.425999999999</v>
      </c>
      <c r="AA106">
        <f>INDEX(UNPop_WPP2022_UN_2020_1July!$M$18:$M$303,MATCH(Calculations_Table1!A106,UNPop_WPP2022_UN_2020_1July!$F$18:$F$303,0))</f>
        <v>8442.58</v>
      </c>
      <c r="AC106">
        <f t="shared" si="19"/>
        <v>165.133645</v>
      </c>
      <c r="AD106">
        <f t="shared" si="20"/>
        <v>93.217733818181813</v>
      </c>
      <c r="AE106">
        <f t="shared" si="27"/>
        <v>71.915911181818188</v>
      </c>
      <c r="AF106">
        <f>INDEX(PRIMAPhistCR_0_CO2!AE$2:AE$208,MATCH(Calculations_Table1!$A106,PRIMAPhistCR_0_CO2!$D$2:$D$208,0))</f>
        <v>19719.135999999999</v>
      </c>
      <c r="AG106">
        <f>INDEX(PRIMAPhistCR_0_CO2!AF$2:AF$208,MATCH(Calculations_Table1!$A106,PRIMAPhistCR_0_CO2!$D$2:$D$208,0))</f>
        <v>20031.776999999998</v>
      </c>
      <c r="AH106">
        <f>INDEX(PRIMAPhistCR_0_CO2!AG$2:AG$208,MATCH(Calculations_Table1!$A106,PRIMAPhistCR_0_CO2!$D$2:$D$208,0))</f>
        <v>20899.519</v>
      </c>
      <c r="AI106">
        <f>INDEX(PRIMAPhistCR_0_CO2!AH$2:AH$208,MATCH(Calculations_Table1!$A106,PRIMAPhistCR_0_CO2!$D$2:$D$208,0))</f>
        <v>20755.05</v>
      </c>
      <c r="AJ106">
        <f>INDEX(PRIMAPhistCR_0_CO2!AI$2:AI$208,MATCH(Calculations_Table1!$A106,PRIMAPhistCR_0_CO2!$D$2:$D$208,0))</f>
        <v>20546.57</v>
      </c>
      <c r="AK106">
        <f>INDEX(PRIMAPhistCR_0_CO2!AJ$2:AJ$208,MATCH(Calculations_Table1!$A106,PRIMAPhistCR_0_CO2!$D$2:$D$208,0))</f>
        <v>20382.415000000001</v>
      </c>
      <c r="AL106">
        <f>INDEX(PRIMAPhistCR_0_CO2!AK$2:AK$208,MATCH(Calculations_Table1!$A106,PRIMAPhistCR_0_CO2!$D$2:$D$208,0))</f>
        <v>20816.734</v>
      </c>
      <c r="AM106">
        <f>INDEX(PRIMAPhistCR_0_CO2!AL$2:AL$208,MATCH(Calculations_Table1!$A106,PRIMAPhistCR_0_CO2!$D$2:$D$208,0))</f>
        <v>20730.773000000001</v>
      </c>
      <c r="AN106">
        <f>INDEX(PRIMAPhistCR_0_CO2!AM$2:AM$208,MATCH(Calculations_Table1!$A106,PRIMAPhistCR_0_CO2!$D$2:$D$208,0))</f>
        <v>20970.807000000001</v>
      </c>
    </row>
    <row r="107" spans="1:40" x14ac:dyDescent="0.2">
      <c r="A107" t="s">
        <v>52</v>
      </c>
      <c r="B107" t="s">
        <v>325</v>
      </c>
      <c r="C107" t="str">
        <f t="shared" si="21"/>
        <v>Congo, The Democratic Republic of the</v>
      </c>
      <c r="D107">
        <f t="shared" si="22"/>
        <v>302.78916999999996</v>
      </c>
      <c r="E107">
        <f t="shared" si="23"/>
        <v>155.63158000000001</v>
      </c>
      <c r="F107">
        <f t="shared" si="24"/>
        <v>147.15758999999994</v>
      </c>
      <c r="G107" s="1">
        <f t="shared" si="14"/>
        <v>1.3625512649999998E-4</v>
      </c>
      <c r="H107" s="1">
        <f t="shared" si="15"/>
        <v>6.6220915499999973E-5</v>
      </c>
      <c r="I107" s="1">
        <f t="shared" si="16"/>
        <v>-6.5967163036363612E-5</v>
      </c>
      <c r="J107" s="1">
        <f t="shared" si="17"/>
        <v>1.4674257788350645E-12</v>
      </c>
      <c r="K107" s="1">
        <f t="shared" si="18"/>
        <v>7.1317887993563652E-13</v>
      </c>
      <c r="L107">
        <f t="shared" si="25"/>
        <v>98</v>
      </c>
      <c r="M107">
        <f t="shared" si="26"/>
        <v>186</v>
      </c>
      <c r="Q107">
        <f>INDEX(PRIMAPhistCR_0_GHG!AE$2:AE$208,MATCH(Calculations_Table1!$A107,PRIMAPhistCR_0_GHG!$D$2:$D$208,0))</f>
        <v>32922.065000000002</v>
      </c>
      <c r="R107">
        <f>INDEX(PRIMAPhistCR_0_GHG!AF$2:AF$208,MATCH(Calculations_Table1!$A107,PRIMAPhistCR_0_GHG!$D$2:$D$208,0))</f>
        <v>35409.748</v>
      </c>
      <c r="S107">
        <f>INDEX(PRIMAPhistCR_0_GHG!AG$2:AG$208,MATCH(Calculations_Table1!$A107,PRIMAPhistCR_0_GHG!$D$2:$D$208,0))</f>
        <v>34709.171999999999</v>
      </c>
      <c r="T107">
        <f>INDEX(PRIMAPhistCR_0_GHG!AH$2:AH$208,MATCH(Calculations_Table1!$A107,PRIMAPhistCR_0_GHG!$D$2:$D$208,0))</f>
        <v>34255.847999999998</v>
      </c>
      <c r="U107">
        <f>INDEX(PRIMAPhistCR_0_GHG!AI$2:AI$208,MATCH(Calculations_Table1!$A107,PRIMAPhistCR_0_GHG!$D$2:$D$208,0))</f>
        <v>38469.64</v>
      </c>
      <c r="V107">
        <f>INDEX(PRIMAPhistCR_0_GHG!AJ$2:AJ$208,MATCH(Calculations_Table1!$A107,PRIMAPhistCR_0_GHG!$D$2:$D$208,0))</f>
        <v>37545.769999999997</v>
      </c>
      <c r="W107">
        <f>INDEX(PRIMAPhistCR_0_GHG!AK$2:AK$208,MATCH(Calculations_Table1!$A107,PRIMAPhistCR_0_GHG!$D$2:$D$208,0))</f>
        <v>39912.803999999996</v>
      </c>
      <c r="X107">
        <f>INDEX(PRIMAPhistCR_0_GHG!AL$2:AL$208,MATCH(Calculations_Table1!$A107,PRIMAPhistCR_0_GHG!$D$2:$D$208,0))</f>
        <v>40560.237000000001</v>
      </c>
      <c r="Y107">
        <f>INDEX(PRIMAPhistCR_0_GHG!AM$2:AM$208,MATCH(Calculations_Table1!$A107,PRIMAPhistCR_0_GHG!$D$2:$D$208,0))</f>
        <v>41925.951000000001</v>
      </c>
      <c r="AA107">
        <f>INDEX(UNPop_WPP2022_UN_2020_1July!$M$18:$M$303,MATCH(Calculations_Table1!A107,UNPop_WPP2022_UN_2020_1July!$F$18:$F$303,0))</f>
        <v>92853.164000000004</v>
      </c>
      <c r="AC107">
        <f t="shared" si="19"/>
        <v>-346.46029999999996</v>
      </c>
      <c r="AD107">
        <f t="shared" si="20"/>
        <v>-199.86660436363638</v>
      </c>
      <c r="AE107">
        <f t="shared" si="27"/>
        <v>-146.59369563636358</v>
      </c>
      <c r="AF107">
        <f>INDEX(PRIMAPhistCR_0_CO2!AE$2:AE$208,MATCH(Calculations_Table1!$A107,PRIMAPhistCR_0_CO2!$D$2:$D$208,0))</f>
        <v>-42279.474000000002</v>
      </c>
      <c r="AG107">
        <f>INDEX(PRIMAPhistCR_0_CO2!AF$2:AF$208,MATCH(Calculations_Table1!$A107,PRIMAPhistCR_0_CO2!$D$2:$D$208,0))</f>
        <v>-40125.089999999997</v>
      </c>
      <c r="AH107">
        <f>INDEX(PRIMAPhistCR_0_CO2!AG$2:AG$208,MATCH(Calculations_Table1!$A107,PRIMAPhistCR_0_CO2!$D$2:$D$208,0))</f>
        <v>-43650.373</v>
      </c>
      <c r="AI107">
        <f>INDEX(PRIMAPhistCR_0_CO2!AH$2:AH$208,MATCH(Calculations_Table1!$A107,PRIMAPhistCR_0_CO2!$D$2:$D$208,0))</f>
        <v>-45086.137000000002</v>
      </c>
      <c r="AJ107">
        <f>INDEX(PRIMAPhistCR_0_CO2!AI$2:AI$208,MATCH(Calculations_Table1!$A107,PRIMAPhistCR_0_CO2!$D$2:$D$208,0))</f>
        <v>-44438.26</v>
      </c>
      <c r="AK107">
        <f>INDEX(PRIMAPhistCR_0_CO2!AJ$2:AJ$208,MATCH(Calculations_Table1!$A107,PRIMAPhistCR_0_CO2!$D$2:$D$208,0))</f>
        <v>-43371.347999999998</v>
      </c>
      <c r="AL107">
        <f>INDEX(PRIMAPhistCR_0_CO2!AK$2:AK$208,MATCH(Calculations_Table1!$A107,PRIMAPhistCR_0_CO2!$D$2:$D$208,0))</f>
        <v>-43095.748</v>
      </c>
      <c r="AM107">
        <f>INDEX(PRIMAPhistCR_0_CO2!AL$2:AL$208,MATCH(Calculations_Table1!$A107,PRIMAPhistCR_0_CO2!$D$2:$D$208,0))</f>
        <v>-43593.224999999999</v>
      </c>
      <c r="AN107">
        <f>INDEX(PRIMAPhistCR_0_CO2!AM$2:AM$208,MATCH(Calculations_Table1!$A107,PRIMAPhistCR_0_CO2!$D$2:$D$208,0))</f>
        <v>-43100.118999999999</v>
      </c>
    </row>
    <row r="108" spans="1:40" x14ac:dyDescent="0.2">
      <c r="A108" t="s">
        <v>150</v>
      </c>
      <c r="B108" t="s">
        <v>326</v>
      </c>
      <c r="C108" t="str">
        <f t="shared" si="21"/>
        <v>Norway</v>
      </c>
      <c r="D108">
        <f t="shared" si="22"/>
        <v>297.21333500000003</v>
      </c>
      <c r="E108">
        <f t="shared" si="23"/>
        <v>151.06081309090908</v>
      </c>
      <c r="F108">
        <f t="shared" si="24"/>
        <v>146.15252190909095</v>
      </c>
      <c r="G108" s="1">
        <f t="shared" si="14"/>
        <v>1.3374600075000001E-4</v>
      </c>
      <c r="H108" s="1">
        <f t="shared" si="15"/>
        <v>6.5768634859090928E-5</v>
      </c>
      <c r="I108" s="1">
        <f t="shared" si="16"/>
        <v>5.3293442399999995E-5</v>
      </c>
      <c r="J108" s="1">
        <f t="shared" si="17"/>
        <v>2.4860595410011344E-11</v>
      </c>
      <c r="K108" s="1">
        <f t="shared" si="18"/>
        <v>1.2225019161185107E-11</v>
      </c>
      <c r="L108">
        <f t="shared" si="25"/>
        <v>99</v>
      </c>
      <c r="M108">
        <f t="shared" si="26"/>
        <v>62</v>
      </c>
      <c r="Q108">
        <f>INDEX(PRIMAPhistCR_0_GHG!AE$2:AE$208,MATCH(Calculations_Table1!$A108,PRIMAPhistCR_0_GHG!$D$2:$D$208,0))</f>
        <v>31955.171999999999</v>
      </c>
      <c r="R108">
        <f>INDEX(PRIMAPhistCR_0_GHG!AF$2:AF$208,MATCH(Calculations_Table1!$A108,PRIMAPhistCR_0_GHG!$D$2:$D$208,0))</f>
        <v>35955.031000000003</v>
      </c>
      <c r="S108">
        <f>INDEX(PRIMAPhistCR_0_GHG!AG$2:AG$208,MATCH(Calculations_Table1!$A108,PRIMAPhistCR_0_GHG!$D$2:$D$208,0))</f>
        <v>41203.644</v>
      </c>
      <c r="T108">
        <f>INDEX(PRIMAPhistCR_0_GHG!AH$2:AH$208,MATCH(Calculations_Table1!$A108,PRIMAPhistCR_0_GHG!$D$2:$D$208,0))</f>
        <v>40355.75</v>
      </c>
      <c r="U108">
        <f>INDEX(PRIMAPhistCR_0_GHG!AI$2:AI$208,MATCH(Calculations_Table1!$A108,PRIMAPhistCR_0_GHG!$D$2:$D$208,0))</f>
        <v>40426.639999999999</v>
      </c>
      <c r="V108">
        <f>INDEX(PRIMAPhistCR_0_GHG!AJ$2:AJ$208,MATCH(Calculations_Table1!$A108,PRIMAPhistCR_0_GHG!$D$2:$D$208,0))</f>
        <v>39618.705999999998</v>
      </c>
      <c r="W108">
        <f>INDEX(PRIMAPhistCR_0_GHG!AK$2:AK$208,MATCH(Calculations_Table1!$A108,PRIMAPhistCR_0_GHG!$D$2:$D$208,0))</f>
        <v>35874.510999999999</v>
      </c>
      <c r="X108">
        <f>INDEX(PRIMAPhistCR_0_GHG!AL$2:AL$208,MATCH(Calculations_Table1!$A108,PRIMAPhistCR_0_GHG!$D$2:$D$208,0))</f>
        <v>30215.178</v>
      </c>
      <c r="Y108">
        <f>INDEX(PRIMAPhistCR_0_GHG!AM$2:AM$208,MATCH(Calculations_Table1!$A108,PRIMAPhistCR_0_GHG!$D$2:$D$208,0))</f>
        <v>33563.875</v>
      </c>
      <c r="AA108">
        <f>INDEX(UNPop_WPP2022_UN_2020_1July!$M$18:$M$303,MATCH(Calculations_Table1!A108,UNPop_WPP2022_UN_2020_1July!$F$18:$F$303,0))</f>
        <v>5379.8389999999999</v>
      </c>
      <c r="AC108">
        <f t="shared" si="19"/>
        <v>221.821056</v>
      </c>
      <c r="AD108">
        <f t="shared" si="20"/>
        <v>103.39118400000001</v>
      </c>
      <c r="AE108">
        <f t="shared" si="27"/>
        <v>118.42987199999999</v>
      </c>
      <c r="AF108">
        <f>INDEX(PRIMAPhistCR_0_CO2!AE$2:AE$208,MATCH(Calculations_Table1!$A108,PRIMAPhistCR_0_CO2!$D$2:$D$208,0))</f>
        <v>21871.212</v>
      </c>
      <c r="AG108">
        <f>INDEX(PRIMAPhistCR_0_CO2!AF$2:AF$208,MATCH(Calculations_Table1!$A108,PRIMAPhistCR_0_CO2!$D$2:$D$208,0))</f>
        <v>25999.097000000002</v>
      </c>
      <c r="AH108">
        <f>INDEX(PRIMAPhistCR_0_CO2!AG$2:AG$208,MATCH(Calculations_Table1!$A108,PRIMAPhistCR_0_CO2!$D$2:$D$208,0))</f>
        <v>31374.411</v>
      </c>
      <c r="AI108">
        <f>INDEX(PRIMAPhistCR_0_CO2!AH$2:AH$208,MATCH(Calculations_Table1!$A108,PRIMAPhistCR_0_CO2!$D$2:$D$208,0))</f>
        <v>30589.556</v>
      </c>
      <c r="AJ108">
        <f>INDEX(PRIMAPhistCR_0_CO2!AI$2:AI$208,MATCH(Calculations_Table1!$A108,PRIMAPhistCR_0_CO2!$D$2:$D$208,0))</f>
        <v>30923.544999999998</v>
      </c>
      <c r="AK108">
        <f>INDEX(PRIMAPhistCR_0_CO2!AJ$2:AJ$208,MATCH(Calculations_Table1!$A108,PRIMAPhistCR_0_CO2!$D$2:$D$208,0))</f>
        <v>30246.695</v>
      </c>
      <c r="AL108">
        <f>INDEX(PRIMAPhistCR_0_CO2!AK$2:AK$208,MATCH(Calculations_Table1!$A108,PRIMAPhistCR_0_CO2!$D$2:$D$208,0))</f>
        <v>26708.356</v>
      </c>
      <c r="AM108">
        <f>INDEX(PRIMAPhistCR_0_CO2!AL$2:AL$208,MATCH(Calculations_Table1!$A108,PRIMAPhistCR_0_CO2!$D$2:$D$208,0))</f>
        <v>21267.595000000001</v>
      </c>
      <c r="AN108">
        <f>INDEX(PRIMAPhistCR_0_CO2!AM$2:AM$208,MATCH(Calculations_Table1!$A108,PRIMAPhistCR_0_CO2!$D$2:$D$208,0))</f>
        <v>24711.800999999999</v>
      </c>
    </row>
    <row r="109" spans="1:40" x14ac:dyDescent="0.2">
      <c r="A109" t="s">
        <v>183</v>
      </c>
      <c r="B109" t="s">
        <v>327</v>
      </c>
      <c r="C109" t="str">
        <f t="shared" si="21"/>
        <v>Slovakia</v>
      </c>
      <c r="D109">
        <f t="shared" si="22"/>
        <v>278.34290299999998</v>
      </c>
      <c r="E109">
        <f t="shared" si="23"/>
        <v>164.69024945454544</v>
      </c>
      <c r="F109">
        <f t="shared" si="24"/>
        <v>113.65265354545454</v>
      </c>
      <c r="G109" s="1">
        <f t="shared" si="14"/>
        <v>1.2525430634999999E-4</v>
      </c>
      <c r="H109" s="1">
        <f t="shared" si="15"/>
        <v>5.1143694095454541E-5</v>
      </c>
      <c r="I109" s="1">
        <f t="shared" si="16"/>
        <v>4.2231204899999992E-5</v>
      </c>
      <c r="J109" s="1">
        <f t="shared" si="17"/>
        <v>2.2954302505497389E-11</v>
      </c>
      <c r="K109" s="1">
        <f t="shared" si="18"/>
        <v>9.3726743592771036E-12</v>
      </c>
      <c r="L109">
        <f t="shared" si="25"/>
        <v>100</v>
      </c>
      <c r="M109">
        <f t="shared" si="26"/>
        <v>69</v>
      </c>
      <c r="Q109">
        <f>INDEX(PRIMAPhistCR_0_GHG!AE$2:AE$208,MATCH(Calculations_Table1!$A109,PRIMAPhistCR_0_GHG!$D$2:$D$208,0))</f>
        <v>34838.322</v>
      </c>
      <c r="R109">
        <f>INDEX(PRIMAPhistCR_0_GHG!AF$2:AF$208,MATCH(Calculations_Table1!$A109,PRIMAPhistCR_0_GHG!$D$2:$D$208,0))</f>
        <v>35042.870999999999</v>
      </c>
      <c r="S109">
        <f>INDEX(PRIMAPhistCR_0_GHG!AG$2:AG$208,MATCH(Calculations_Table1!$A109,PRIMAPhistCR_0_GHG!$D$2:$D$208,0))</f>
        <v>35255.383999999998</v>
      </c>
      <c r="T109">
        <f>INDEX(PRIMAPhistCR_0_GHG!AH$2:AH$208,MATCH(Calculations_Table1!$A109,PRIMAPhistCR_0_GHG!$D$2:$D$208,0))</f>
        <v>35629.067999999999</v>
      </c>
      <c r="U109">
        <f>INDEX(PRIMAPhistCR_0_GHG!AI$2:AI$208,MATCH(Calculations_Table1!$A109,PRIMAPhistCR_0_GHG!$D$2:$D$208,0))</f>
        <v>36839.322</v>
      </c>
      <c r="V109">
        <f>INDEX(PRIMAPhistCR_0_GHG!AJ$2:AJ$208,MATCH(Calculations_Table1!$A109,PRIMAPhistCR_0_GHG!$D$2:$D$208,0))</f>
        <v>37664.400999999998</v>
      </c>
      <c r="W109">
        <f>INDEX(PRIMAPhistCR_0_GHG!AK$2:AK$208,MATCH(Calculations_Table1!$A109,PRIMAPhistCR_0_GHG!$D$2:$D$208,0))</f>
        <v>34577.411</v>
      </c>
      <c r="X109">
        <f>INDEX(PRIMAPhistCR_0_GHG!AL$2:AL$208,MATCH(Calculations_Table1!$A109,PRIMAPhistCR_0_GHG!$D$2:$D$208,0))</f>
        <v>29624.058000000001</v>
      </c>
      <c r="Y109">
        <f>INDEX(PRIMAPhistCR_0_GHG!AM$2:AM$208,MATCH(Calculations_Table1!$A109,PRIMAPhistCR_0_GHG!$D$2:$D$208,0))</f>
        <v>33710.387999999999</v>
      </c>
      <c r="AA109">
        <f>INDEX(UNPop_WPP2022_UN_2020_1July!$M$18:$M$303,MATCH(Calculations_Table1!A109,UNPop_WPP2022_UN_2020_1July!$F$18:$F$303,0))</f>
        <v>5456.6809999999996</v>
      </c>
      <c r="AC109">
        <f t="shared" si="19"/>
        <v>226.63712999999998</v>
      </c>
      <c r="AD109">
        <f t="shared" si="20"/>
        <v>132.790008</v>
      </c>
      <c r="AE109">
        <f t="shared" si="27"/>
        <v>93.847121999999985</v>
      </c>
      <c r="AF109">
        <f>INDEX(PRIMAPhistCR_0_CO2!AE$2:AE$208,MATCH(Calculations_Table1!$A109,PRIMAPhistCR_0_CO2!$D$2:$D$208,0))</f>
        <v>28090.194</v>
      </c>
      <c r="AG109">
        <f>INDEX(PRIMAPhistCR_0_CO2!AF$2:AF$208,MATCH(Calculations_Table1!$A109,PRIMAPhistCR_0_CO2!$D$2:$D$208,0))</f>
        <v>28364.519</v>
      </c>
      <c r="AH109">
        <f>INDEX(PRIMAPhistCR_0_CO2!AG$2:AG$208,MATCH(Calculations_Table1!$A109,PRIMAPhistCR_0_CO2!$D$2:$D$208,0))</f>
        <v>28647.455000000002</v>
      </c>
      <c r="AI109">
        <f>INDEX(PRIMAPhistCR_0_CO2!AH$2:AH$208,MATCH(Calculations_Table1!$A109,PRIMAPhistCR_0_CO2!$D$2:$D$208,0))</f>
        <v>29024.080000000002</v>
      </c>
      <c r="AJ109">
        <f>INDEX(PRIMAPhistCR_0_CO2!AI$2:AI$208,MATCH(Calculations_Table1!$A109,PRIMAPhistCR_0_CO2!$D$2:$D$208,0))</f>
        <v>30324.38</v>
      </c>
      <c r="AK109">
        <f>INDEX(PRIMAPhistCR_0_CO2!AJ$2:AJ$208,MATCH(Calculations_Table1!$A109,PRIMAPhistCR_0_CO2!$D$2:$D$208,0))</f>
        <v>31289.822</v>
      </c>
      <c r="AL109">
        <f>INDEX(PRIMAPhistCR_0_CO2!AK$2:AK$208,MATCH(Calculations_Table1!$A109,PRIMAPhistCR_0_CO2!$D$2:$D$208,0))</f>
        <v>28193.253000000001</v>
      </c>
      <c r="AM109">
        <f>INDEX(PRIMAPhistCR_0_CO2!AL$2:AL$208,MATCH(Calculations_Table1!$A109,PRIMAPhistCR_0_CO2!$D$2:$D$208,0))</f>
        <v>23336.494999999999</v>
      </c>
      <c r="AN109">
        <f>INDEX(PRIMAPhistCR_0_CO2!AM$2:AM$208,MATCH(Calculations_Table1!$A109,PRIMAPhistCR_0_CO2!$D$2:$D$208,0))</f>
        <v>27457.126</v>
      </c>
    </row>
    <row r="110" spans="1:40" x14ac:dyDescent="0.2">
      <c r="A110" t="s">
        <v>190</v>
      </c>
      <c r="B110" t="s">
        <v>328</v>
      </c>
      <c r="C110" t="str">
        <f t="shared" si="21"/>
        <v>Chad</v>
      </c>
      <c r="D110">
        <f t="shared" si="22"/>
        <v>274.17333000000002</v>
      </c>
      <c r="E110">
        <f t="shared" si="23"/>
        <v>116.47780654545454</v>
      </c>
      <c r="F110">
        <f t="shared" si="24"/>
        <v>157.69552345454548</v>
      </c>
      <c r="G110" s="1">
        <f t="shared" si="14"/>
        <v>1.233779985E-4</v>
      </c>
      <c r="H110" s="1">
        <f t="shared" si="15"/>
        <v>7.0962985554545461E-5</v>
      </c>
      <c r="I110" s="1">
        <f t="shared" si="16"/>
        <v>-9.3181276268181811E-6</v>
      </c>
      <c r="J110" s="1">
        <f t="shared" si="17"/>
        <v>7.4124490731314437E-12</v>
      </c>
      <c r="K110" s="1">
        <f t="shared" si="18"/>
        <v>4.2633980360803996E-12</v>
      </c>
      <c r="L110">
        <f t="shared" si="25"/>
        <v>101</v>
      </c>
      <c r="M110">
        <f t="shared" si="26"/>
        <v>157</v>
      </c>
      <c r="Q110">
        <f>INDEX(PRIMAPhistCR_0_GHG!AE$2:AE$208,MATCH(Calculations_Table1!$A110,PRIMAPhistCR_0_GHG!$D$2:$D$208,0))</f>
        <v>24639.536</v>
      </c>
      <c r="R110">
        <f>INDEX(PRIMAPhistCR_0_GHG!AF$2:AF$208,MATCH(Calculations_Table1!$A110,PRIMAPhistCR_0_GHG!$D$2:$D$208,0))</f>
        <v>26320.431</v>
      </c>
      <c r="S110">
        <f>INDEX(PRIMAPhistCR_0_GHG!AG$2:AG$208,MATCH(Calculations_Table1!$A110,PRIMAPhistCR_0_GHG!$D$2:$D$208,0))</f>
        <v>29070.725999999999</v>
      </c>
      <c r="T110">
        <f>INDEX(PRIMAPhistCR_0_GHG!AH$2:AH$208,MATCH(Calculations_Table1!$A110,PRIMAPhistCR_0_GHG!$D$2:$D$208,0))</f>
        <v>31739.653999999999</v>
      </c>
      <c r="U110">
        <f>INDEX(PRIMAPhistCR_0_GHG!AI$2:AI$208,MATCH(Calculations_Table1!$A110,PRIMAPhistCR_0_GHG!$D$2:$D$208,0))</f>
        <v>32908.091</v>
      </c>
      <c r="V110">
        <f>INDEX(PRIMAPhistCR_0_GHG!AJ$2:AJ$208,MATCH(Calculations_Table1!$A110,PRIMAPhistCR_0_GHG!$D$2:$D$208,0))</f>
        <v>35411.061999999998</v>
      </c>
      <c r="W110">
        <f>INDEX(PRIMAPhistCR_0_GHG!AK$2:AK$208,MATCH(Calculations_Table1!$A110,PRIMAPhistCR_0_GHG!$D$2:$D$208,0))</f>
        <v>36921.561000000002</v>
      </c>
      <c r="X110">
        <f>INDEX(PRIMAPhistCR_0_GHG!AL$2:AL$208,MATCH(Calculations_Table1!$A110,PRIMAPhistCR_0_GHG!$D$2:$D$208,0))</f>
        <v>39556.584999999999</v>
      </c>
      <c r="Y110">
        <f>INDEX(PRIMAPhistCR_0_GHG!AM$2:AM$208,MATCH(Calculations_Table1!$A110,PRIMAPhistCR_0_GHG!$D$2:$D$208,0))</f>
        <v>42245.22</v>
      </c>
      <c r="AA110">
        <f>INDEX(UNPop_WPP2022_UN_2020_1July!$M$18:$M$303,MATCH(Calculations_Table1!A110,UNPop_WPP2022_UN_2020_1July!$F$18:$F$303,0))</f>
        <v>16644.701000000001</v>
      </c>
      <c r="AC110">
        <f t="shared" si="19"/>
        <v>-55.2255501</v>
      </c>
      <c r="AD110">
        <f t="shared" si="20"/>
        <v>-34.518599818181819</v>
      </c>
      <c r="AE110">
        <f t="shared" si="27"/>
        <v>-20.70695028181818</v>
      </c>
      <c r="AF110">
        <f>INDEX(PRIMAPhistCR_0_CO2!AE$2:AE$208,MATCH(Calculations_Table1!$A110,PRIMAPhistCR_0_CO2!$D$2:$D$208,0))</f>
        <v>-7302.0114999999996</v>
      </c>
      <c r="AG110">
        <f>INDEX(PRIMAPhistCR_0_CO2!AF$2:AF$208,MATCH(Calculations_Table1!$A110,PRIMAPhistCR_0_CO2!$D$2:$D$208,0))</f>
        <v>-7012.3099000000002</v>
      </c>
      <c r="AH110">
        <f>INDEX(PRIMAPhistCR_0_CO2!AG$2:AG$208,MATCH(Calculations_Table1!$A110,PRIMAPhistCR_0_CO2!$D$2:$D$208,0))</f>
        <v>-7057.0246999999999</v>
      </c>
      <c r="AI110">
        <f>INDEX(PRIMAPhistCR_0_CO2!AH$2:AH$208,MATCH(Calculations_Table1!$A110,PRIMAPhistCR_0_CO2!$D$2:$D$208,0))</f>
        <v>-6798.4993999999997</v>
      </c>
      <c r="AJ110">
        <f>INDEX(PRIMAPhistCR_0_CO2!AI$2:AI$208,MATCH(Calculations_Table1!$A110,PRIMAPhistCR_0_CO2!$D$2:$D$208,0))</f>
        <v>-6808.8746000000001</v>
      </c>
      <c r="AK110">
        <f>INDEX(PRIMAPhistCR_0_CO2!AJ$2:AJ$208,MATCH(Calculations_Table1!$A110,PRIMAPhistCR_0_CO2!$D$2:$D$208,0))</f>
        <v>-6831.3858</v>
      </c>
      <c r="AL110">
        <f>INDEX(PRIMAPhistCR_0_CO2!AK$2:AK$208,MATCH(Calculations_Table1!$A110,PRIMAPhistCR_0_CO2!$D$2:$D$208,0))</f>
        <v>-6882.0533999999998</v>
      </c>
      <c r="AM110">
        <f>INDEX(PRIMAPhistCR_0_CO2!AL$2:AL$208,MATCH(Calculations_Table1!$A110,PRIMAPhistCR_0_CO2!$D$2:$D$208,0))</f>
        <v>-6995.7097000000003</v>
      </c>
      <c r="AN110">
        <f>INDEX(PRIMAPhistCR_0_CO2!AM$2:AM$208,MATCH(Calculations_Table1!$A110,PRIMAPhistCR_0_CO2!$D$2:$D$208,0))</f>
        <v>-6839.6926000000003</v>
      </c>
    </row>
    <row r="111" spans="1:40" x14ac:dyDescent="0.2">
      <c r="A111" t="s">
        <v>34</v>
      </c>
      <c r="B111" t="s">
        <v>329</v>
      </c>
      <c r="C111" t="str">
        <f t="shared" si="21"/>
        <v>Bahrain</v>
      </c>
      <c r="D111">
        <f t="shared" si="22"/>
        <v>271.88347899999997</v>
      </c>
      <c r="E111">
        <f t="shared" si="23"/>
        <v>170.15362472727273</v>
      </c>
      <c r="F111">
        <f t="shared" si="24"/>
        <v>101.72985427272724</v>
      </c>
      <c r="G111" s="1">
        <f t="shared" si="14"/>
        <v>1.2234756554999998E-4</v>
      </c>
      <c r="H111" s="1">
        <f t="shared" si="15"/>
        <v>4.5778434422727257E-5</v>
      </c>
      <c r="I111" s="1">
        <f t="shared" si="16"/>
        <v>3.8872276363636358E-5</v>
      </c>
      <c r="J111" s="1">
        <f t="shared" si="17"/>
        <v>8.2808888409841408E-11</v>
      </c>
      <c r="K111" s="1">
        <f t="shared" si="18"/>
        <v>3.0984362056142807E-11</v>
      </c>
      <c r="L111">
        <f t="shared" si="25"/>
        <v>102</v>
      </c>
      <c r="M111">
        <f t="shared" si="26"/>
        <v>7</v>
      </c>
      <c r="Q111">
        <f>INDEX(PRIMAPhistCR_0_GHG!AE$2:AE$208,MATCH(Calculations_Table1!$A111,PRIMAPhistCR_0_GHG!$D$2:$D$208,0))</f>
        <v>35994.036</v>
      </c>
      <c r="R111">
        <f>INDEX(PRIMAPhistCR_0_GHG!AF$2:AF$208,MATCH(Calculations_Table1!$A111,PRIMAPhistCR_0_GHG!$D$2:$D$208,0))</f>
        <v>35786.447</v>
      </c>
      <c r="S111">
        <f>INDEX(PRIMAPhistCR_0_GHG!AG$2:AG$208,MATCH(Calculations_Table1!$A111,PRIMAPhistCR_0_GHG!$D$2:$D$208,0))</f>
        <v>37267.298000000003</v>
      </c>
      <c r="T111">
        <f>INDEX(PRIMAPhistCR_0_GHG!AH$2:AH$208,MATCH(Calculations_Table1!$A111,PRIMAPhistCR_0_GHG!$D$2:$D$208,0))</f>
        <v>36539.196000000004</v>
      </c>
      <c r="U111">
        <f>INDEX(PRIMAPhistCR_0_GHG!AI$2:AI$208,MATCH(Calculations_Table1!$A111,PRIMAPhistCR_0_GHG!$D$2:$D$208,0))</f>
        <v>38178.214999999997</v>
      </c>
      <c r="V111">
        <f>INDEX(PRIMAPhistCR_0_GHG!AJ$2:AJ$208,MATCH(Calculations_Table1!$A111,PRIMAPhistCR_0_GHG!$D$2:$D$208,0))</f>
        <v>31530.789000000001</v>
      </c>
      <c r="W111">
        <f>INDEX(PRIMAPhistCR_0_GHG!AK$2:AK$208,MATCH(Calculations_Table1!$A111,PRIMAPhistCR_0_GHG!$D$2:$D$208,0))</f>
        <v>31464.034</v>
      </c>
      <c r="X111">
        <f>INDEX(PRIMAPhistCR_0_GHG!AL$2:AL$208,MATCH(Calculations_Table1!$A111,PRIMAPhistCR_0_GHG!$D$2:$D$208,0))</f>
        <v>30356.208999999999</v>
      </c>
      <c r="Y111">
        <f>INDEX(PRIMAPhistCR_0_GHG!AM$2:AM$208,MATCH(Calculations_Table1!$A111,PRIMAPhistCR_0_GHG!$D$2:$D$208,0))</f>
        <v>30761.291000000001</v>
      </c>
      <c r="AA111">
        <f>INDEX(UNPop_WPP2022_UN_2020_1July!$M$18:$M$303,MATCH(Calculations_Table1!A111,UNPop_WPP2022_UN_2020_1July!$F$18:$F$303,0))</f>
        <v>1477.4690000000001</v>
      </c>
      <c r="AC111">
        <f t="shared" si="19"/>
        <v>243.04107600000003</v>
      </c>
      <c r="AD111">
        <f t="shared" si="20"/>
        <v>156.65823963636367</v>
      </c>
      <c r="AE111">
        <f t="shared" si="27"/>
        <v>86.382836363636358</v>
      </c>
      <c r="AF111">
        <f>INDEX(PRIMAPhistCR_0_CO2!AE$2:AE$208,MATCH(Calculations_Table1!$A111,PRIMAPhistCR_0_CO2!$D$2:$D$208,0))</f>
        <v>33139.243000000002</v>
      </c>
      <c r="AG111">
        <f>INDEX(PRIMAPhistCR_0_CO2!AF$2:AF$208,MATCH(Calculations_Table1!$A111,PRIMAPhistCR_0_CO2!$D$2:$D$208,0))</f>
        <v>32837.084999999999</v>
      </c>
      <c r="AH111">
        <f>INDEX(PRIMAPhistCR_0_CO2!AG$2:AG$208,MATCH(Calculations_Table1!$A111,PRIMAPhistCR_0_CO2!$D$2:$D$208,0))</f>
        <v>34159.069000000003</v>
      </c>
      <c r="AI111">
        <f>INDEX(PRIMAPhistCR_0_CO2!AH$2:AH$208,MATCH(Calculations_Table1!$A111,PRIMAPhistCR_0_CO2!$D$2:$D$208,0))</f>
        <v>33260.103999999999</v>
      </c>
      <c r="AJ111">
        <f>INDEX(PRIMAPhistCR_0_CO2!AI$2:AI$208,MATCH(Calculations_Table1!$A111,PRIMAPhistCR_0_CO2!$D$2:$D$208,0))</f>
        <v>34720.894</v>
      </c>
      <c r="AK111">
        <f>INDEX(PRIMAPhistCR_0_CO2!AJ$2:AJ$208,MATCH(Calculations_Table1!$A111,PRIMAPhistCR_0_CO2!$D$2:$D$208,0))</f>
        <v>27859.672999999999</v>
      </c>
      <c r="AL111">
        <f>INDEX(PRIMAPhistCR_0_CO2!AK$2:AK$208,MATCH(Calculations_Table1!$A111,PRIMAPhistCR_0_CO2!$D$2:$D$208,0))</f>
        <v>27573.863000000001</v>
      </c>
      <c r="AM111">
        <f>INDEX(PRIMAPhistCR_0_CO2!AL$2:AL$208,MATCH(Calculations_Table1!$A111,PRIMAPhistCR_0_CO2!$D$2:$D$208,0))</f>
        <v>26028.951000000001</v>
      </c>
      <c r="AN111">
        <f>INDEX(PRIMAPhistCR_0_CO2!AM$2:AM$208,MATCH(Calculations_Table1!$A111,PRIMAPhistCR_0_CO2!$D$2:$D$208,0))</f>
        <v>26601.437000000002</v>
      </c>
    </row>
    <row r="112" spans="1:40" x14ac:dyDescent="0.2">
      <c r="A112" t="s">
        <v>66</v>
      </c>
      <c r="B112" t="s">
        <v>330</v>
      </c>
      <c r="C112" t="str">
        <f t="shared" si="21"/>
        <v>Dominican Republic</v>
      </c>
      <c r="D112">
        <f t="shared" si="22"/>
        <v>264.57714100000004</v>
      </c>
      <c r="E112">
        <f t="shared" si="23"/>
        <v>127.60849163636364</v>
      </c>
      <c r="F112">
        <f t="shared" si="24"/>
        <v>136.96864936363642</v>
      </c>
      <c r="G112" s="1">
        <f t="shared" si="14"/>
        <v>1.1905971345000002E-4</v>
      </c>
      <c r="H112" s="1">
        <f t="shared" si="15"/>
        <v>6.1635892213636389E-5</v>
      </c>
      <c r="I112" s="1">
        <f t="shared" si="16"/>
        <v>3.5109248359090901E-5</v>
      </c>
      <c r="J112" s="1">
        <f t="shared" si="17"/>
        <v>1.0823940935832223E-11</v>
      </c>
      <c r="K112" s="1">
        <f t="shared" si="18"/>
        <v>5.6034340879536302E-12</v>
      </c>
      <c r="L112">
        <f t="shared" si="25"/>
        <v>103</v>
      </c>
      <c r="M112">
        <f t="shared" si="26"/>
        <v>132</v>
      </c>
      <c r="Q112">
        <f>INDEX(PRIMAPhistCR_0_GHG!AE$2:AE$208,MATCH(Calculations_Table1!$A112,PRIMAPhistCR_0_GHG!$D$2:$D$208,0))</f>
        <v>26994.103999999999</v>
      </c>
      <c r="R112">
        <f>INDEX(PRIMAPhistCR_0_GHG!AF$2:AF$208,MATCH(Calculations_Table1!$A112,PRIMAPhistCR_0_GHG!$D$2:$D$208,0))</f>
        <v>27653.269</v>
      </c>
      <c r="S112">
        <f>INDEX(PRIMAPhistCR_0_GHG!AG$2:AG$208,MATCH(Calculations_Table1!$A112,PRIMAPhistCR_0_GHG!$D$2:$D$208,0))</f>
        <v>29671.311000000002</v>
      </c>
      <c r="T112">
        <f>INDEX(PRIMAPhistCR_0_GHG!AH$2:AH$208,MATCH(Calculations_Table1!$A112,PRIMAPhistCR_0_GHG!$D$2:$D$208,0))</f>
        <v>33654.887999999999</v>
      </c>
      <c r="U112">
        <f>INDEX(PRIMAPhistCR_0_GHG!AI$2:AI$208,MATCH(Calculations_Table1!$A112,PRIMAPhistCR_0_GHG!$D$2:$D$208,0))</f>
        <v>33714.044000000002</v>
      </c>
      <c r="V112">
        <f>INDEX(PRIMAPhistCR_0_GHG!AJ$2:AJ$208,MATCH(Calculations_Table1!$A112,PRIMAPhistCR_0_GHG!$D$2:$D$208,0))</f>
        <v>34917.993000000002</v>
      </c>
      <c r="W112">
        <f>INDEX(PRIMAPhistCR_0_GHG!AK$2:AK$208,MATCH(Calculations_Table1!$A112,PRIMAPhistCR_0_GHG!$D$2:$D$208,0))</f>
        <v>35939.688999999998</v>
      </c>
      <c r="X112">
        <f>INDEX(PRIMAPhistCR_0_GHG!AL$2:AL$208,MATCH(Calculations_Table1!$A112,PRIMAPhistCR_0_GHG!$D$2:$D$208,0))</f>
        <v>34029.563999999998</v>
      </c>
      <c r="Y112">
        <f>INDEX(PRIMAPhistCR_0_GHG!AM$2:AM$208,MATCH(Calculations_Table1!$A112,PRIMAPhistCR_0_GHG!$D$2:$D$208,0))</f>
        <v>34996.383000000002</v>
      </c>
      <c r="AA112">
        <f>INDEX(UNPop_WPP2022_UN_2020_1July!$M$18:$M$303,MATCH(Calculations_Table1!A112,UNPop_WPP2022_UN_2020_1July!$F$18:$F$303,0))</f>
        <v>10999.664000000001</v>
      </c>
      <c r="AC112">
        <f t="shared" si="19"/>
        <v>130.948837</v>
      </c>
      <c r="AD112">
        <f t="shared" si="20"/>
        <v>52.928285090909093</v>
      </c>
      <c r="AE112">
        <f t="shared" si="27"/>
        <v>78.020551909090898</v>
      </c>
      <c r="AF112">
        <f>INDEX(PRIMAPhistCR_0_CO2!AE$2:AE$208,MATCH(Calculations_Table1!$A112,PRIMAPhistCR_0_CO2!$D$2:$D$208,0))</f>
        <v>11196.368</v>
      </c>
      <c r="AG112">
        <f>INDEX(PRIMAPhistCR_0_CO2!AF$2:AF$208,MATCH(Calculations_Table1!$A112,PRIMAPhistCR_0_CO2!$D$2:$D$208,0))</f>
        <v>12012.944</v>
      </c>
      <c r="AH112">
        <f>INDEX(PRIMAPhistCR_0_CO2!AG$2:AG$208,MATCH(Calculations_Table1!$A112,PRIMAPhistCR_0_CO2!$D$2:$D$208,0))</f>
        <v>14164.599</v>
      </c>
      <c r="AI112">
        <f>INDEX(PRIMAPhistCR_0_CO2!AH$2:AH$208,MATCH(Calculations_Table1!$A112,PRIMAPhistCR_0_CO2!$D$2:$D$208,0))</f>
        <v>17634.417000000001</v>
      </c>
      <c r="AJ112">
        <f>INDEX(PRIMAPhistCR_0_CO2!AI$2:AI$208,MATCH(Calculations_Table1!$A112,PRIMAPhistCR_0_CO2!$D$2:$D$208,0))</f>
        <v>17298.044000000002</v>
      </c>
      <c r="AK112">
        <f>INDEX(PRIMAPhistCR_0_CO2!AJ$2:AJ$208,MATCH(Calculations_Table1!$A112,PRIMAPhistCR_0_CO2!$D$2:$D$208,0))</f>
        <v>17993.25</v>
      </c>
      <c r="AL112">
        <f>INDEX(PRIMAPhistCR_0_CO2!AK$2:AK$208,MATCH(Calculations_Table1!$A112,PRIMAPhistCR_0_CO2!$D$2:$D$208,0))</f>
        <v>18628.402999999998</v>
      </c>
      <c r="AM112">
        <f>INDEX(PRIMAPhistCR_0_CO2!AL$2:AL$208,MATCH(Calculations_Table1!$A112,PRIMAPhistCR_0_CO2!$D$2:$D$208,0))</f>
        <v>16354.348</v>
      </c>
      <c r="AN112">
        <f>INDEX(PRIMAPhistCR_0_CO2!AM$2:AM$208,MATCH(Calculations_Table1!$A112,PRIMAPhistCR_0_CO2!$D$2:$D$208,0))</f>
        <v>16862.831999999999</v>
      </c>
    </row>
    <row r="113" spans="1:40" x14ac:dyDescent="0.2">
      <c r="A113" t="s">
        <v>104</v>
      </c>
      <c r="B113" t="s">
        <v>331</v>
      </c>
      <c r="C113" t="str">
        <f t="shared" si="21"/>
        <v>Jordan</v>
      </c>
      <c r="D113">
        <f t="shared" si="22"/>
        <v>257.78528999999997</v>
      </c>
      <c r="E113">
        <f t="shared" si="23"/>
        <v>158.23947454545456</v>
      </c>
      <c r="F113">
        <f t="shared" si="24"/>
        <v>99.545815454545419</v>
      </c>
      <c r="G113" s="1">
        <f t="shared" si="14"/>
        <v>1.1600338049999998E-4</v>
      </c>
      <c r="H113" s="1">
        <f t="shared" si="15"/>
        <v>4.4795616954545435E-5</v>
      </c>
      <c r="I113" s="1">
        <f t="shared" si="16"/>
        <v>2.7203090031818183E-5</v>
      </c>
      <c r="J113" s="1">
        <f t="shared" si="17"/>
        <v>1.0614543138213518E-11</v>
      </c>
      <c r="K113" s="1">
        <f t="shared" si="18"/>
        <v>4.0988892437226129E-12</v>
      </c>
      <c r="L113">
        <f t="shared" si="25"/>
        <v>104</v>
      </c>
      <c r="M113">
        <f t="shared" si="26"/>
        <v>133</v>
      </c>
      <c r="Q113">
        <f>INDEX(PRIMAPhistCR_0_GHG!AE$2:AE$208,MATCH(Calculations_Table1!$A113,PRIMAPhistCR_0_GHG!$D$2:$D$208,0))</f>
        <v>33473.735000000001</v>
      </c>
      <c r="R113">
        <f>INDEX(PRIMAPhistCR_0_GHG!AF$2:AF$208,MATCH(Calculations_Table1!$A113,PRIMAPhistCR_0_GHG!$D$2:$D$208,0))</f>
        <v>35454.500999999997</v>
      </c>
      <c r="S113">
        <f>INDEX(PRIMAPhistCR_0_GHG!AG$2:AG$208,MATCH(Calculations_Table1!$A113,PRIMAPhistCR_0_GHG!$D$2:$D$208,0))</f>
        <v>34781.029000000002</v>
      </c>
      <c r="T113">
        <f>INDEX(PRIMAPhistCR_0_GHG!AH$2:AH$208,MATCH(Calculations_Table1!$A113,PRIMAPhistCR_0_GHG!$D$2:$D$208,0))</f>
        <v>33243.913</v>
      </c>
      <c r="U113">
        <f>INDEX(PRIMAPhistCR_0_GHG!AI$2:AI$208,MATCH(Calculations_Table1!$A113,PRIMAPhistCR_0_GHG!$D$2:$D$208,0))</f>
        <v>35148.392</v>
      </c>
      <c r="V113">
        <f>INDEX(PRIMAPhistCR_0_GHG!AJ$2:AJ$208,MATCH(Calculations_Table1!$A113,PRIMAPhistCR_0_GHG!$D$2:$D$208,0))</f>
        <v>30189.633999999998</v>
      </c>
      <c r="W113">
        <f>INDEX(PRIMAPhistCR_0_GHG!AK$2:AK$208,MATCH(Calculations_Table1!$A113,PRIMAPhistCR_0_GHG!$D$2:$D$208,0))</f>
        <v>29932.273000000001</v>
      </c>
      <c r="X113">
        <f>INDEX(PRIMAPhistCR_0_GHG!AL$2:AL$208,MATCH(Calculations_Table1!$A113,PRIMAPhistCR_0_GHG!$D$2:$D$208,0))</f>
        <v>28950.082999999999</v>
      </c>
      <c r="Y113">
        <f>INDEX(PRIMAPhistCR_0_GHG!AM$2:AM$208,MATCH(Calculations_Table1!$A113,PRIMAPhistCR_0_GHG!$D$2:$D$208,0))</f>
        <v>30085.465</v>
      </c>
      <c r="AA113">
        <f>INDEX(UNPop_WPP2022_UN_2020_1July!$M$18:$M$303,MATCH(Calculations_Table1!A113,UNPop_WPP2022_UN_2020_1July!$F$18:$F$303,0))</f>
        <v>10928.721</v>
      </c>
      <c r="AC113">
        <f t="shared" si="19"/>
        <v>179.57206500000001</v>
      </c>
      <c r="AD113">
        <f t="shared" si="20"/>
        <v>119.12075381818183</v>
      </c>
      <c r="AE113">
        <f t="shared" si="27"/>
        <v>60.451311181818184</v>
      </c>
      <c r="AF113">
        <f>INDEX(PRIMAPhistCR_0_CO2!AE$2:AE$208,MATCH(Calculations_Table1!$A113,PRIMAPhistCR_0_CO2!$D$2:$D$208,0))</f>
        <v>25198.620999999999</v>
      </c>
      <c r="AG113">
        <f>INDEX(PRIMAPhistCR_0_CO2!AF$2:AF$208,MATCH(Calculations_Table1!$A113,PRIMAPhistCR_0_CO2!$D$2:$D$208,0))</f>
        <v>27001.844000000001</v>
      </c>
      <c r="AH113">
        <f>INDEX(PRIMAPhistCR_0_CO2!AG$2:AG$208,MATCH(Calculations_Table1!$A113,PRIMAPhistCR_0_CO2!$D$2:$D$208,0))</f>
        <v>26110.902999999998</v>
      </c>
      <c r="AI113">
        <f>INDEX(PRIMAPhistCR_0_CO2!AH$2:AH$208,MATCH(Calculations_Table1!$A113,PRIMAPhistCR_0_CO2!$D$2:$D$208,0))</f>
        <v>24393.717000000001</v>
      </c>
      <c r="AJ113">
        <f>INDEX(PRIMAPhistCR_0_CO2!AI$2:AI$208,MATCH(Calculations_Table1!$A113,PRIMAPhistCR_0_CO2!$D$2:$D$208,0))</f>
        <v>25269.534</v>
      </c>
      <c r="AK113">
        <f>INDEX(PRIMAPhistCR_0_CO2!AJ$2:AJ$208,MATCH(Calculations_Table1!$A113,PRIMAPhistCR_0_CO2!$D$2:$D$208,0))</f>
        <v>20233.008000000002</v>
      </c>
      <c r="AL113">
        <f>INDEX(PRIMAPhistCR_0_CO2!AK$2:AK$208,MATCH(Calculations_Table1!$A113,PRIMAPhistCR_0_CO2!$D$2:$D$208,0))</f>
        <v>19462.822</v>
      </c>
      <c r="AM113">
        <f>INDEX(PRIMAPhistCR_0_CO2!AL$2:AL$208,MATCH(Calculations_Table1!$A113,PRIMAPhistCR_0_CO2!$D$2:$D$208,0))</f>
        <v>18173.939999999999</v>
      </c>
      <c r="AN113">
        <f>INDEX(PRIMAPhistCR_0_CO2!AM$2:AM$208,MATCH(Calculations_Table1!$A113,PRIMAPhistCR_0_CO2!$D$2:$D$208,0))</f>
        <v>18926.296999999999</v>
      </c>
    </row>
    <row r="114" spans="1:40" x14ac:dyDescent="0.2">
      <c r="A114" t="s">
        <v>88</v>
      </c>
      <c r="B114" t="s">
        <v>332</v>
      </c>
      <c r="C114" t="str">
        <f t="shared" si="21"/>
        <v>Guatemala</v>
      </c>
      <c r="D114">
        <f t="shared" si="22"/>
        <v>256.31803500000001</v>
      </c>
      <c r="E114">
        <f t="shared" si="23"/>
        <v>127.66222654545456</v>
      </c>
      <c r="F114">
        <f t="shared" si="24"/>
        <v>128.65580845454545</v>
      </c>
      <c r="G114" s="1">
        <f t="shared" si="14"/>
        <v>1.1534311574999999E-4</v>
      </c>
      <c r="H114" s="1">
        <f t="shared" si="15"/>
        <v>5.7895113804545452E-5</v>
      </c>
      <c r="I114" s="1">
        <f t="shared" si="16"/>
        <v>3.7057159595454542E-5</v>
      </c>
      <c r="J114" s="1">
        <f t="shared" si="17"/>
        <v>6.6431485986237864E-12</v>
      </c>
      <c r="K114" s="1">
        <f t="shared" si="18"/>
        <v>3.3344499291266176E-12</v>
      </c>
      <c r="L114">
        <f t="shared" si="25"/>
        <v>105</v>
      </c>
      <c r="M114">
        <f t="shared" si="26"/>
        <v>166</v>
      </c>
      <c r="Q114">
        <f>INDEX(PRIMAPhistCR_0_GHG!AE$2:AE$208,MATCH(Calculations_Table1!$A114,PRIMAPhistCR_0_GHG!$D$2:$D$208,0))</f>
        <v>27005.471000000001</v>
      </c>
      <c r="R114">
        <f>INDEX(PRIMAPhistCR_0_GHG!AF$2:AF$208,MATCH(Calculations_Table1!$A114,PRIMAPhistCR_0_GHG!$D$2:$D$208,0))</f>
        <v>28318.387999999999</v>
      </c>
      <c r="S114">
        <f>INDEX(PRIMAPhistCR_0_GHG!AG$2:AG$208,MATCH(Calculations_Table1!$A114,PRIMAPhistCR_0_GHG!$D$2:$D$208,0))</f>
        <v>31081.043000000001</v>
      </c>
      <c r="T114">
        <f>INDEX(PRIMAPhistCR_0_GHG!AH$2:AH$208,MATCH(Calculations_Table1!$A114,PRIMAPhistCR_0_GHG!$D$2:$D$208,0))</f>
        <v>32653.636999999999</v>
      </c>
      <c r="U114">
        <f>INDEX(PRIMAPhistCR_0_GHG!AI$2:AI$208,MATCH(Calculations_Table1!$A114,PRIMAPhistCR_0_GHG!$D$2:$D$208,0))</f>
        <v>33652.472999999998</v>
      </c>
      <c r="V114">
        <f>INDEX(PRIMAPhistCR_0_GHG!AJ$2:AJ$208,MATCH(Calculations_Table1!$A114,PRIMAPhistCR_0_GHG!$D$2:$D$208,0))</f>
        <v>31588.329000000002</v>
      </c>
      <c r="W114">
        <f>INDEX(PRIMAPhistCR_0_GHG!AK$2:AK$208,MATCH(Calculations_Table1!$A114,PRIMAPhistCR_0_GHG!$D$2:$D$208,0))</f>
        <v>33628.502</v>
      </c>
      <c r="X114">
        <f>INDEX(PRIMAPhistCR_0_GHG!AL$2:AL$208,MATCH(Calculations_Table1!$A114,PRIMAPhistCR_0_GHG!$D$2:$D$208,0))</f>
        <v>31451.593000000001</v>
      </c>
      <c r="Y114">
        <f>INDEX(PRIMAPhistCR_0_GHG!AM$2:AM$208,MATCH(Calculations_Table1!$A114,PRIMAPhistCR_0_GHG!$D$2:$D$208,0))</f>
        <v>33944.07</v>
      </c>
      <c r="AA114">
        <f>INDEX(UNPop_WPP2022_UN_2020_1July!$M$18:$M$303,MATCH(Calculations_Table1!A114,UNPop_WPP2022_UN_2020_1July!$F$18:$F$303,0))</f>
        <v>17362.718000000001</v>
      </c>
      <c r="AC114">
        <f t="shared" si="19"/>
        <v>157.97956099999999</v>
      </c>
      <c r="AD114">
        <f t="shared" si="20"/>
        <v>75.630317454545448</v>
      </c>
      <c r="AE114">
        <f t="shared" si="27"/>
        <v>82.349243545454542</v>
      </c>
      <c r="AF114">
        <f>INDEX(PRIMAPhistCR_0_CO2!AE$2:AE$208,MATCH(Calculations_Table1!$A114,PRIMAPhistCR_0_CO2!$D$2:$D$208,0))</f>
        <v>15998.721</v>
      </c>
      <c r="AG114">
        <f>INDEX(PRIMAPhistCR_0_CO2!AF$2:AF$208,MATCH(Calculations_Table1!$A114,PRIMAPhistCR_0_CO2!$D$2:$D$208,0))</f>
        <v>17083.599999999999</v>
      </c>
      <c r="AH114">
        <f>INDEX(PRIMAPhistCR_0_CO2!AG$2:AG$208,MATCH(Calculations_Table1!$A114,PRIMAPhistCR_0_CO2!$D$2:$D$208,0))</f>
        <v>19507.714</v>
      </c>
      <c r="AI114">
        <f>INDEX(PRIMAPhistCR_0_CO2!AH$2:AH$208,MATCH(Calculations_Table1!$A114,PRIMAPhistCR_0_CO2!$D$2:$D$208,0))</f>
        <v>20723.099999999999</v>
      </c>
      <c r="AJ114">
        <f>INDEX(PRIMAPhistCR_0_CO2!AI$2:AI$208,MATCH(Calculations_Table1!$A114,PRIMAPhistCR_0_CO2!$D$2:$D$208,0))</f>
        <v>21528.6</v>
      </c>
      <c r="AK114">
        <f>INDEX(PRIMAPhistCR_0_CO2!AJ$2:AJ$208,MATCH(Calculations_Table1!$A114,PRIMAPhistCR_0_CO2!$D$2:$D$208,0))</f>
        <v>19236.054</v>
      </c>
      <c r="AL114">
        <f>INDEX(PRIMAPhistCR_0_CO2!AK$2:AK$208,MATCH(Calculations_Table1!$A114,PRIMAPhistCR_0_CO2!$D$2:$D$208,0))</f>
        <v>20959.758999999998</v>
      </c>
      <c r="AM114">
        <f>INDEX(PRIMAPhistCR_0_CO2!AL$2:AL$208,MATCH(Calculations_Table1!$A114,PRIMAPhistCR_0_CO2!$D$2:$D$208,0))</f>
        <v>18363.571</v>
      </c>
      <c r="AN114">
        <f>INDEX(PRIMAPhistCR_0_CO2!AM$2:AM$208,MATCH(Calculations_Table1!$A114,PRIMAPhistCR_0_CO2!$D$2:$D$208,0))</f>
        <v>20577.163</v>
      </c>
    </row>
    <row r="115" spans="1:40" x14ac:dyDescent="0.2">
      <c r="A115" t="s">
        <v>115</v>
      </c>
      <c r="B115" t="s">
        <v>333</v>
      </c>
      <c r="C115" t="str">
        <f t="shared" si="21"/>
        <v>Lebanon</v>
      </c>
      <c r="D115">
        <f t="shared" si="22"/>
        <v>231.12812199999993</v>
      </c>
      <c r="E115">
        <f t="shared" si="23"/>
        <v>118.18392654545455</v>
      </c>
      <c r="F115">
        <f t="shared" si="24"/>
        <v>112.94419545454538</v>
      </c>
      <c r="G115" s="1">
        <f t="shared" si="14"/>
        <v>1.0400765489999996E-4</v>
      </c>
      <c r="H115" s="1">
        <f t="shared" si="15"/>
        <v>5.0824887954545416E-5</v>
      </c>
      <c r="I115" s="1">
        <f t="shared" si="16"/>
        <v>4.1842680259090923E-5</v>
      </c>
      <c r="J115" s="1">
        <f t="shared" si="17"/>
        <v>1.83664257663401E-11</v>
      </c>
      <c r="K115" s="1">
        <f t="shared" si="18"/>
        <v>8.9750271996538568E-12</v>
      </c>
      <c r="L115">
        <f t="shared" si="25"/>
        <v>106</v>
      </c>
      <c r="M115">
        <f t="shared" si="26"/>
        <v>97</v>
      </c>
      <c r="Q115">
        <f>INDEX(PRIMAPhistCR_0_GHG!AE$2:AE$208,MATCH(Calculations_Table1!$A115,PRIMAPhistCR_0_GHG!$D$2:$D$208,0))</f>
        <v>25000.446</v>
      </c>
      <c r="R115">
        <f>INDEX(PRIMAPhistCR_0_GHG!AF$2:AF$208,MATCH(Calculations_Table1!$A115,PRIMAPhistCR_0_GHG!$D$2:$D$208,0))</f>
        <v>26196.992999999999</v>
      </c>
      <c r="S115">
        <f>INDEX(PRIMAPhistCR_0_GHG!AG$2:AG$208,MATCH(Calculations_Table1!$A115,PRIMAPhistCR_0_GHG!$D$2:$D$208,0))</f>
        <v>27082.662</v>
      </c>
      <c r="T115">
        <f>INDEX(PRIMAPhistCR_0_GHG!AH$2:AH$208,MATCH(Calculations_Table1!$A115,PRIMAPhistCR_0_GHG!$D$2:$D$208,0))</f>
        <v>28108.098999999998</v>
      </c>
      <c r="U115">
        <f>INDEX(PRIMAPhistCR_0_GHG!AI$2:AI$208,MATCH(Calculations_Table1!$A115,PRIMAPhistCR_0_GHG!$D$2:$D$208,0))</f>
        <v>29174.833999999999</v>
      </c>
      <c r="V115">
        <f>INDEX(PRIMAPhistCR_0_GHG!AJ$2:AJ$208,MATCH(Calculations_Table1!$A115,PRIMAPhistCR_0_GHG!$D$2:$D$208,0))</f>
        <v>30070.564999999999</v>
      </c>
      <c r="W115">
        <f>INDEX(PRIMAPhistCR_0_GHG!AK$2:AK$208,MATCH(Calculations_Table1!$A115,PRIMAPhistCR_0_GHG!$D$2:$D$208,0))</f>
        <v>34265.267999999996</v>
      </c>
      <c r="X115">
        <f>INDEX(PRIMAPhistCR_0_GHG!AL$2:AL$208,MATCH(Calculations_Table1!$A115,PRIMAPhistCR_0_GHG!$D$2:$D$208,0))</f>
        <v>27604.582999999999</v>
      </c>
      <c r="Y115">
        <f>INDEX(PRIMAPhistCR_0_GHG!AM$2:AM$208,MATCH(Calculations_Table1!$A115,PRIMAPhistCR_0_GHG!$D$2:$D$208,0))</f>
        <v>28625.117999999999</v>
      </c>
      <c r="AA115">
        <f>INDEX(UNPop_WPP2022_UN_2020_1July!$M$18:$M$303,MATCH(Calculations_Table1!A115,UNPop_WPP2022_UN_2020_1July!$F$18:$F$303,0))</f>
        <v>5662.9229999999998</v>
      </c>
      <c r="AC115">
        <f t="shared" si="19"/>
        <v>186.46172300000003</v>
      </c>
      <c r="AD115">
        <f t="shared" si="20"/>
        <v>93.477989090909091</v>
      </c>
      <c r="AE115">
        <f t="shared" si="27"/>
        <v>92.983733909090944</v>
      </c>
      <c r="AF115">
        <f>INDEX(PRIMAPhistCR_0_CO2!AE$2:AE$208,MATCH(Calculations_Table1!$A115,PRIMAPhistCR_0_CO2!$D$2:$D$208,0))</f>
        <v>19774.189999999999</v>
      </c>
      <c r="AG115">
        <f>INDEX(PRIMAPhistCR_0_CO2!AF$2:AF$208,MATCH(Calculations_Table1!$A115,PRIMAPhistCR_0_CO2!$D$2:$D$208,0))</f>
        <v>20949.366999999998</v>
      </c>
      <c r="AH115">
        <f>INDEX(PRIMAPhistCR_0_CO2!AG$2:AG$208,MATCH(Calculations_Table1!$A115,PRIMAPhistCR_0_CO2!$D$2:$D$208,0))</f>
        <v>21827.365000000002</v>
      </c>
      <c r="AI115">
        <f>INDEX(PRIMAPhistCR_0_CO2!AH$2:AH$208,MATCH(Calculations_Table1!$A115,PRIMAPhistCR_0_CO2!$D$2:$D$208,0))</f>
        <v>22827.047999999999</v>
      </c>
      <c r="AJ115">
        <f>INDEX(PRIMAPhistCR_0_CO2!AI$2:AI$208,MATCH(Calculations_Table1!$A115,PRIMAPhistCR_0_CO2!$D$2:$D$208,0))</f>
        <v>23862.457999999999</v>
      </c>
      <c r="AK115">
        <f>INDEX(PRIMAPhistCR_0_CO2!AJ$2:AJ$208,MATCH(Calculations_Table1!$A115,PRIMAPhistCR_0_CO2!$D$2:$D$208,0))</f>
        <v>24796.035</v>
      </c>
      <c r="AL115">
        <f>INDEX(PRIMAPhistCR_0_CO2!AK$2:AK$208,MATCH(Calculations_Table1!$A115,PRIMAPhistCR_0_CO2!$D$2:$D$208,0))</f>
        <v>28445.491999999998</v>
      </c>
      <c r="AM115">
        <f>INDEX(PRIMAPhistCR_0_CO2!AL$2:AL$208,MATCH(Calculations_Table1!$A115,PRIMAPhistCR_0_CO2!$D$2:$D$208,0))</f>
        <v>21513.328000000001</v>
      </c>
      <c r="AN115">
        <f>INDEX(PRIMAPhistCR_0_CO2!AM$2:AM$208,MATCH(Calculations_Table1!$A115,PRIMAPhistCR_0_CO2!$D$2:$D$208,0))</f>
        <v>22240.63</v>
      </c>
    </row>
    <row r="116" spans="1:40" x14ac:dyDescent="0.2">
      <c r="A116" t="s">
        <v>171</v>
      </c>
      <c r="B116" t="s">
        <v>334</v>
      </c>
      <c r="C116" t="str">
        <f t="shared" si="21"/>
        <v>Senegal</v>
      </c>
      <c r="D116">
        <f t="shared" si="22"/>
        <v>228.65469699999997</v>
      </c>
      <c r="E116">
        <f t="shared" si="23"/>
        <v>116.01582909090911</v>
      </c>
      <c r="F116">
        <f t="shared" si="24"/>
        <v>112.63886790909086</v>
      </c>
      <c r="G116" s="1">
        <f t="shared" si="14"/>
        <v>1.0289461364999998E-4</v>
      </c>
      <c r="H116" s="1">
        <f t="shared" si="15"/>
        <v>5.0687490559090885E-5</v>
      </c>
      <c r="I116" s="1">
        <f t="shared" si="16"/>
        <v>2.2570349854090911E-5</v>
      </c>
      <c r="J116" s="1">
        <f t="shared" si="17"/>
        <v>6.2602739363061342E-12</v>
      </c>
      <c r="K116" s="1">
        <f t="shared" si="18"/>
        <v>3.0839085233674911E-12</v>
      </c>
      <c r="L116">
        <f t="shared" si="25"/>
        <v>107</v>
      </c>
      <c r="M116">
        <f t="shared" si="26"/>
        <v>167</v>
      </c>
      <c r="Q116">
        <f>INDEX(PRIMAPhistCR_0_GHG!AE$2:AE$208,MATCH(Calculations_Table1!$A116,PRIMAPhistCR_0_GHG!$D$2:$D$208,0))</f>
        <v>24541.81</v>
      </c>
      <c r="R116">
        <f>INDEX(PRIMAPhistCR_0_GHG!AF$2:AF$208,MATCH(Calculations_Table1!$A116,PRIMAPhistCR_0_GHG!$D$2:$D$208,0))</f>
        <v>25339.044000000002</v>
      </c>
      <c r="S116">
        <f>INDEX(PRIMAPhistCR_0_GHG!AG$2:AG$208,MATCH(Calculations_Table1!$A116,PRIMAPhistCR_0_GHG!$D$2:$D$208,0))</f>
        <v>26240.713</v>
      </c>
      <c r="T116">
        <f>INDEX(PRIMAPhistCR_0_GHG!AH$2:AH$208,MATCH(Calculations_Table1!$A116,PRIMAPhistCR_0_GHG!$D$2:$D$208,0))</f>
        <v>27730.522000000001</v>
      </c>
      <c r="U116">
        <f>INDEX(PRIMAPhistCR_0_GHG!AI$2:AI$208,MATCH(Calculations_Table1!$A116,PRIMAPhistCR_0_GHG!$D$2:$D$208,0))</f>
        <v>27466.175999999999</v>
      </c>
      <c r="V116">
        <f>INDEX(PRIMAPhistCR_0_GHG!AJ$2:AJ$208,MATCH(Calculations_Table1!$A116,PRIMAPhistCR_0_GHG!$D$2:$D$208,0))</f>
        <v>28516.946</v>
      </c>
      <c r="W116">
        <f>INDEX(PRIMAPhistCR_0_GHG!AK$2:AK$208,MATCH(Calculations_Table1!$A116,PRIMAPhistCR_0_GHG!$D$2:$D$208,0))</f>
        <v>30188.706999999999</v>
      </c>
      <c r="X116">
        <f>INDEX(PRIMAPhistCR_0_GHG!AL$2:AL$208,MATCH(Calculations_Table1!$A116,PRIMAPhistCR_0_GHG!$D$2:$D$208,0))</f>
        <v>31016.639999999999</v>
      </c>
      <c r="Y116">
        <f>INDEX(PRIMAPhistCR_0_GHG!AM$2:AM$208,MATCH(Calculations_Table1!$A116,PRIMAPhistCR_0_GHG!$D$2:$D$208,0))</f>
        <v>32155.949000000001</v>
      </c>
      <c r="AA116">
        <f>INDEX(UNPop_WPP2022_UN_2020_1July!$M$18:$M$303,MATCH(Calculations_Table1!A116,UNPop_WPP2022_UN_2020_1July!$F$18:$F$303,0))</f>
        <v>16436.12</v>
      </c>
      <c r="AC116">
        <f t="shared" si="19"/>
        <v>90.568285700000004</v>
      </c>
      <c r="AD116">
        <f t="shared" si="20"/>
        <v>40.411952690909089</v>
      </c>
      <c r="AE116">
        <f t="shared" si="27"/>
        <v>50.156333009090915</v>
      </c>
      <c r="AF116">
        <f>INDEX(PRIMAPhistCR_0_CO2!AE$2:AE$208,MATCH(Calculations_Table1!$A116,PRIMAPhistCR_0_CO2!$D$2:$D$208,0))</f>
        <v>8548.6823000000004</v>
      </c>
      <c r="AG116">
        <f>INDEX(PRIMAPhistCR_0_CO2!AF$2:AF$208,MATCH(Calculations_Table1!$A116,PRIMAPhistCR_0_CO2!$D$2:$D$208,0))</f>
        <v>9501.1136999999999</v>
      </c>
      <c r="AH116">
        <f>INDEX(PRIMAPhistCR_0_CO2!AG$2:AG$208,MATCH(Calculations_Table1!$A116,PRIMAPhistCR_0_CO2!$D$2:$D$208,0))</f>
        <v>10551.135</v>
      </c>
      <c r="AI116">
        <f>INDEX(PRIMAPhistCR_0_CO2!AH$2:AH$208,MATCH(Calculations_Table1!$A116,PRIMAPhistCR_0_CO2!$D$2:$D$208,0))</f>
        <v>10786.508</v>
      </c>
      <c r="AJ116">
        <f>INDEX(PRIMAPhistCR_0_CO2!AI$2:AI$208,MATCH(Calculations_Table1!$A116,PRIMAPhistCR_0_CO2!$D$2:$D$208,0))</f>
        <v>10313.146000000001</v>
      </c>
      <c r="AK116">
        <f>INDEX(PRIMAPhistCR_0_CO2!AJ$2:AJ$208,MATCH(Calculations_Table1!$A116,PRIMAPhistCR_0_CO2!$D$2:$D$208,0))</f>
        <v>11471.019</v>
      </c>
      <c r="AL116">
        <f>INDEX(PRIMAPhistCR_0_CO2!AK$2:AK$208,MATCH(Calculations_Table1!$A116,PRIMAPhistCR_0_CO2!$D$2:$D$208,0))</f>
        <v>12311.155000000001</v>
      </c>
      <c r="AM116">
        <f>INDEX(PRIMAPhistCR_0_CO2!AL$2:AL$208,MATCH(Calculations_Table1!$A116,PRIMAPhistCR_0_CO2!$D$2:$D$208,0))</f>
        <v>12396.825000000001</v>
      </c>
      <c r="AN116">
        <f>INDEX(PRIMAPhistCR_0_CO2!AM$2:AM$208,MATCH(Calculations_Table1!$A116,PRIMAPhistCR_0_CO2!$D$2:$D$208,0))</f>
        <v>13237.384</v>
      </c>
    </row>
    <row r="117" spans="1:40" x14ac:dyDescent="0.2">
      <c r="A117" t="s">
        <v>30</v>
      </c>
      <c r="B117" t="s">
        <v>335</v>
      </c>
      <c r="C117" t="str">
        <f t="shared" si="21"/>
        <v>Benin</v>
      </c>
      <c r="D117">
        <f t="shared" si="22"/>
        <v>203.25751199999999</v>
      </c>
      <c r="E117">
        <f t="shared" si="23"/>
        <v>103.63068654545454</v>
      </c>
      <c r="F117">
        <f t="shared" si="24"/>
        <v>99.626825454545454</v>
      </c>
      <c r="G117" s="1">
        <f t="shared" si="14"/>
        <v>9.1465880399999993E-5</v>
      </c>
      <c r="H117" s="1">
        <f t="shared" si="15"/>
        <v>4.4832071454545453E-5</v>
      </c>
      <c r="I117" s="1">
        <f t="shared" si="16"/>
        <v>2.6269561309090915E-5</v>
      </c>
      <c r="J117" s="1">
        <f t="shared" si="17"/>
        <v>7.2344372826239206E-12</v>
      </c>
      <c r="K117" s="1">
        <f t="shared" si="18"/>
        <v>3.5459649846438617E-12</v>
      </c>
      <c r="L117">
        <f t="shared" si="25"/>
        <v>108</v>
      </c>
      <c r="M117">
        <f t="shared" si="26"/>
        <v>160</v>
      </c>
      <c r="Q117">
        <f>INDEX(PRIMAPhistCR_0_GHG!AE$2:AE$208,MATCH(Calculations_Table1!$A117,PRIMAPhistCR_0_GHG!$D$2:$D$208,0))</f>
        <v>21921.876</v>
      </c>
      <c r="R117">
        <f>INDEX(PRIMAPhistCR_0_GHG!AF$2:AF$208,MATCH(Calculations_Table1!$A117,PRIMAPhistCR_0_GHG!$D$2:$D$208,0))</f>
        <v>22352.067999999999</v>
      </c>
      <c r="S117">
        <f>INDEX(PRIMAPhistCR_0_GHG!AG$2:AG$208,MATCH(Calculations_Table1!$A117,PRIMAPhistCR_0_GHG!$D$2:$D$208,0))</f>
        <v>23225.013999999999</v>
      </c>
      <c r="T117">
        <f>INDEX(PRIMAPhistCR_0_GHG!AH$2:AH$208,MATCH(Calculations_Table1!$A117,PRIMAPhistCR_0_GHG!$D$2:$D$208,0))</f>
        <v>24431.481</v>
      </c>
      <c r="U117">
        <f>INDEX(PRIMAPhistCR_0_GHG!AI$2:AI$208,MATCH(Calculations_Table1!$A117,PRIMAPhistCR_0_GHG!$D$2:$D$208,0))</f>
        <v>25227.382000000001</v>
      </c>
      <c r="V117">
        <f>INDEX(PRIMAPhistCR_0_GHG!AJ$2:AJ$208,MATCH(Calculations_Table1!$A117,PRIMAPhistCR_0_GHG!$D$2:$D$208,0))</f>
        <v>26123.663</v>
      </c>
      <c r="W117">
        <f>INDEX(PRIMAPhistCR_0_GHG!AK$2:AK$208,MATCH(Calculations_Table1!$A117,PRIMAPhistCR_0_GHG!$D$2:$D$208,0))</f>
        <v>26942.811000000002</v>
      </c>
      <c r="X117">
        <f>INDEX(PRIMAPhistCR_0_GHG!AL$2:AL$208,MATCH(Calculations_Table1!$A117,PRIMAPhistCR_0_GHG!$D$2:$D$208,0))</f>
        <v>27029.032999999999</v>
      </c>
      <c r="Y117">
        <f>INDEX(PRIMAPhistCR_0_GHG!AM$2:AM$208,MATCH(Calculations_Table1!$A117,PRIMAPhistCR_0_GHG!$D$2:$D$208,0))</f>
        <v>27926.06</v>
      </c>
      <c r="AA117">
        <f>INDEX(UNPop_WPP2022_UN_2020_1July!$M$18:$M$303,MATCH(Calculations_Table1!A117,UNPop_WPP2022_UN_2020_1July!$F$18:$F$303,0))</f>
        <v>12643.123</v>
      </c>
      <c r="AC117">
        <f t="shared" si="19"/>
        <v>117.73624000000002</v>
      </c>
      <c r="AD117">
        <f t="shared" si="20"/>
        <v>59.359437090909097</v>
      </c>
      <c r="AE117">
        <f t="shared" si="27"/>
        <v>58.376802909090927</v>
      </c>
      <c r="AF117">
        <f>INDEX(PRIMAPhistCR_0_CO2!AE$2:AE$208,MATCH(Calculations_Table1!$A117,PRIMAPhistCR_0_CO2!$D$2:$D$208,0))</f>
        <v>12556.804</v>
      </c>
      <c r="AG117">
        <f>INDEX(PRIMAPhistCR_0_CO2!AF$2:AF$208,MATCH(Calculations_Table1!$A117,PRIMAPhistCR_0_CO2!$D$2:$D$208,0))</f>
        <v>12908.171</v>
      </c>
      <c r="AH117">
        <f>INDEX(PRIMAPhistCR_0_CO2!AG$2:AG$208,MATCH(Calculations_Table1!$A117,PRIMAPhistCR_0_CO2!$D$2:$D$208,0))</f>
        <v>13606.941000000001</v>
      </c>
      <c r="AI117">
        <f>INDEX(PRIMAPhistCR_0_CO2!AH$2:AH$208,MATCH(Calculations_Table1!$A117,PRIMAPhistCR_0_CO2!$D$2:$D$208,0))</f>
        <v>14266.781000000001</v>
      </c>
      <c r="AJ117">
        <f>INDEX(PRIMAPhistCR_0_CO2!AI$2:AI$208,MATCH(Calculations_Table1!$A117,PRIMAPhistCR_0_CO2!$D$2:$D$208,0))</f>
        <v>14951.558999999999</v>
      </c>
      <c r="AK117">
        <f>INDEX(PRIMAPhistCR_0_CO2!AJ$2:AJ$208,MATCH(Calculations_Table1!$A117,PRIMAPhistCR_0_CO2!$D$2:$D$208,0))</f>
        <v>15209.891</v>
      </c>
      <c r="AL117">
        <f>INDEX(PRIMAPhistCR_0_CO2!AK$2:AK$208,MATCH(Calculations_Table1!$A117,PRIMAPhistCR_0_CO2!$D$2:$D$208,0))</f>
        <v>15425.224</v>
      </c>
      <c r="AM117">
        <f>INDEX(PRIMAPhistCR_0_CO2!AL$2:AL$208,MATCH(Calculations_Table1!$A117,PRIMAPhistCR_0_CO2!$D$2:$D$208,0))</f>
        <v>15420.902</v>
      </c>
      <c r="AN117">
        <f>INDEX(PRIMAPhistCR_0_CO2!AM$2:AM$208,MATCH(Calculations_Table1!$A117,PRIMAPhistCR_0_CO2!$D$2:$D$208,0))</f>
        <v>15946.771000000001</v>
      </c>
    </row>
    <row r="118" spans="1:40" x14ac:dyDescent="0.2">
      <c r="A118" t="s">
        <v>206</v>
      </c>
      <c r="B118" t="s">
        <v>336</v>
      </c>
      <c r="C118" t="str">
        <f t="shared" si="21"/>
        <v>Uruguay</v>
      </c>
      <c r="D118">
        <f t="shared" si="22"/>
        <v>199.115883</v>
      </c>
      <c r="E118">
        <f t="shared" si="23"/>
        <v>145.84807781818179</v>
      </c>
      <c r="F118">
        <f t="shared" si="24"/>
        <v>53.267805181818204</v>
      </c>
      <c r="G118" s="1">
        <f t="shared" si="14"/>
        <v>8.960214735E-5</v>
      </c>
      <c r="H118" s="1">
        <f t="shared" si="15"/>
        <v>2.3970512331818191E-5</v>
      </c>
      <c r="I118" s="1">
        <f t="shared" si="16"/>
        <v>-1.9009921557272727E-5</v>
      </c>
      <c r="J118" s="1">
        <f t="shared" si="17"/>
        <v>2.6130037960552755E-11</v>
      </c>
      <c r="K118" s="1">
        <f t="shared" si="18"/>
        <v>6.9903502950401921E-12</v>
      </c>
      <c r="L118">
        <f t="shared" si="25"/>
        <v>109</v>
      </c>
      <c r="M118">
        <f t="shared" si="26"/>
        <v>58</v>
      </c>
      <c r="Q118">
        <f>INDEX(PRIMAPhistCR_0_GHG!AE$2:AE$208,MATCH(Calculations_Table1!$A118,PRIMAPhistCR_0_GHG!$D$2:$D$208,0))</f>
        <v>30852.477999999999</v>
      </c>
      <c r="R118">
        <f>INDEX(PRIMAPhistCR_0_GHG!AF$2:AF$208,MATCH(Calculations_Table1!$A118,PRIMAPhistCR_0_GHG!$D$2:$D$208,0))</f>
        <v>32551.528999999999</v>
      </c>
      <c r="S118">
        <f>INDEX(PRIMAPhistCR_0_GHG!AG$2:AG$208,MATCH(Calculations_Table1!$A118,PRIMAPhistCR_0_GHG!$D$2:$D$208,0))</f>
        <v>27736.222000000002</v>
      </c>
      <c r="T118">
        <f>INDEX(PRIMAPhistCR_0_GHG!AH$2:AH$208,MATCH(Calculations_Table1!$A118,PRIMAPhistCR_0_GHG!$D$2:$D$208,0))</f>
        <v>23087.522000000001</v>
      </c>
      <c r="U118">
        <f>INDEX(PRIMAPhistCR_0_GHG!AI$2:AI$208,MATCH(Calculations_Table1!$A118,PRIMAPhistCR_0_GHG!$D$2:$D$208,0))</f>
        <v>23798.027999999998</v>
      </c>
      <c r="V118">
        <f>INDEX(PRIMAPhistCR_0_GHG!AJ$2:AJ$208,MATCH(Calculations_Table1!$A118,PRIMAPhistCR_0_GHG!$D$2:$D$208,0))</f>
        <v>23548.866999999998</v>
      </c>
      <c r="W118">
        <f>INDEX(PRIMAPhistCR_0_GHG!AK$2:AK$208,MATCH(Calculations_Table1!$A118,PRIMAPhistCR_0_GHG!$D$2:$D$208,0))</f>
        <v>24015.692999999999</v>
      </c>
      <c r="X118">
        <f>INDEX(PRIMAPhistCR_0_GHG!AL$2:AL$208,MATCH(Calculations_Table1!$A118,PRIMAPhistCR_0_GHG!$D$2:$D$208,0))</f>
        <v>21868.362000000001</v>
      </c>
      <c r="Y118">
        <f>INDEX(PRIMAPhistCR_0_GHG!AM$2:AM$208,MATCH(Calculations_Table1!$A118,PRIMAPhistCR_0_GHG!$D$2:$D$208,0))</f>
        <v>22509.66</v>
      </c>
      <c r="AA118">
        <f>INDEX(UNPop_WPP2022_UN_2020_1July!$M$18:$M$303,MATCH(Calculations_Table1!A118,UNPop_WPP2022_UN_2020_1July!$F$18:$F$303,0))</f>
        <v>3429.0859999999998</v>
      </c>
      <c r="AC118">
        <f t="shared" si="19"/>
        <v>-35.528117000000002</v>
      </c>
      <c r="AD118">
        <f t="shared" si="20"/>
        <v>6.7161531272727277</v>
      </c>
      <c r="AE118">
        <f t="shared" si="27"/>
        <v>-42.244270127272728</v>
      </c>
      <c r="AF118">
        <f>INDEX(PRIMAPhistCR_0_CO2!AE$2:AE$208,MATCH(Calculations_Table1!$A118,PRIMAPhistCR_0_CO2!$D$2:$D$208,0))</f>
        <v>1420.7247</v>
      </c>
      <c r="AG118">
        <f>INDEX(PRIMAPhistCR_0_CO2!AF$2:AF$208,MATCH(Calculations_Table1!$A118,PRIMAPhistCR_0_CO2!$D$2:$D$208,0))</f>
        <v>2698.0086000000001</v>
      </c>
      <c r="AH118">
        <f>INDEX(PRIMAPhistCR_0_CO2!AG$2:AG$208,MATCH(Calculations_Table1!$A118,PRIMAPhistCR_0_CO2!$D$2:$D$208,0))</f>
        <v>-2063.7383</v>
      </c>
      <c r="AI118">
        <f>INDEX(PRIMAPhistCR_0_CO2!AH$2:AH$208,MATCH(Calculations_Table1!$A118,PRIMAPhistCR_0_CO2!$D$2:$D$208,0))</f>
        <v>-7170.6805000000004</v>
      </c>
      <c r="AJ118">
        <f>INDEX(PRIMAPhistCR_0_CO2!AI$2:AI$208,MATCH(Calculations_Table1!$A118,PRIMAPhistCR_0_CO2!$D$2:$D$208,0))</f>
        <v>-6355.9</v>
      </c>
      <c r="AK118">
        <f>INDEX(PRIMAPhistCR_0_CO2!AJ$2:AJ$208,MATCH(Calculations_Table1!$A118,PRIMAPhistCR_0_CO2!$D$2:$D$208,0))</f>
        <v>-5574.1130999999996</v>
      </c>
      <c r="AL118">
        <f>INDEX(PRIMAPhistCR_0_CO2!AK$2:AK$208,MATCH(Calculations_Table1!$A118,PRIMAPhistCR_0_CO2!$D$2:$D$208,0))</f>
        <v>-4778.2588999999998</v>
      </c>
      <c r="AM118">
        <f>INDEX(PRIMAPhistCR_0_CO2!AL$2:AL$208,MATCH(Calculations_Table1!$A118,PRIMAPhistCR_0_CO2!$D$2:$D$208,0))</f>
        <v>-6749.8164999999999</v>
      </c>
      <c r="AN118">
        <f>INDEX(PRIMAPhistCR_0_CO2!AM$2:AM$208,MATCH(Calculations_Table1!$A118,PRIMAPhistCR_0_CO2!$D$2:$D$208,0))</f>
        <v>-5533.6183000000001</v>
      </c>
    </row>
    <row r="119" spans="1:40" x14ac:dyDescent="0.2">
      <c r="A119" t="s">
        <v>59</v>
      </c>
      <c r="B119" t="s">
        <v>337</v>
      </c>
      <c r="C119" t="str">
        <f t="shared" si="21"/>
        <v>Cuba</v>
      </c>
      <c r="D119">
        <f t="shared" si="22"/>
        <v>198.93086899999997</v>
      </c>
      <c r="E119">
        <f t="shared" si="23"/>
        <v>119.86074690909092</v>
      </c>
      <c r="F119">
        <f t="shared" si="24"/>
        <v>79.070122090909052</v>
      </c>
      <c r="G119" s="1">
        <f t="shared" si="14"/>
        <v>8.9518891049999985E-5</v>
      </c>
      <c r="H119" s="1">
        <f t="shared" si="15"/>
        <v>3.5581554940909073E-5</v>
      </c>
      <c r="I119" s="1">
        <f t="shared" si="16"/>
        <v>8.5979339263636174E-7</v>
      </c>
      <c r="J119" s="1">
        <f t="shared" si="17"/>
        <v>7.9215364440320391E-12</v>
      </c>
      <c r="K119" s="1">
        <f t="shared" si="18"/>
        <v>3.1486156820498232E-12</v>
      </c>
      <c r="L119">
        <f t="shared" si="25"/>
        <v>110</v>
      </c>
      <c r="M119">
        <f t="shared" si="26"/>
        <v>153</v>
      </c>
      <c r="Q119">
        <f>INDEX(PRIMAPhistCR_0_GHG!AE$2:AE$208,MATCH(Calculations_Table1!$A119,PRIMAPhistCR_0_GHG!$D$2:$D$208,0))</f>
        <v>25355.157999999999</v>
      </c>
      <c r="R119">
        <f>INDEX(PRIMAPhistCR_0_GHG!AF$2:AF$208,MATCH(Calculations_Table1!$A119,PRIMAPhistCR_0_GHG!$D$2:$D$208,0))</f>
        <v>25693.760999999999</v>
      </c>
      <c r="S119">
        <f>INDEX(PRIMAPhistCR_0_GHG!AG$2:AG$208,MATCH(Calculations_Table1!$A119,PRIMAPhistCR_0_GHG!$D$2:$D$208,0))</f>
        <v>27719.439999999999</v>
      </c>
      <c r="T119">
        <f>INDEX(PRIMAPhistCR_0_GHG!AH$2:AH$208,MATCH(Calculations_Table1!$A119,PRIMAPhistCR_0_GHG!$D$2:$D$208,0))</f>
        <v>26706.957999999999</v>
      </c>
      <c r="U119">
        <f>INDEX(PRIMAPhistCR_0_GHG!AI$2:AI$208,MATCH(Calculations_Table1!$A119,PRIMAPhistCR_0_GHG!$D$2:$D$208,0))</f>
        <v>23554.454000000002</v>
      </c>
      <c r="V119">
        <f>INDEX(PRIMAPhistCR_0_GHG!AJ$2:AJ$208,MATCH(Calculations_Table1!$A119,PRIMAPhistCR_0_GHG!$D$2:$D$208,0))</f>
        <v>24249.874</v>
      </c>
      <c r="W119">
        <f>INDEX(PRIMAPhistCR_0_GHG!AK$2:AK$208,MATCH(Calculations_Table1!$A119,PRIMAPhistCR_0_GHG!$D$2:$D$208,0))</f>
        <v>24757.892</v>
      </c>
      <c r="X119">
        <f>INDEX(PRIMAPhistCR_0_GHG!AL$2:AL$208,MATCH(Calculations_Table1!$A119,PRIMAPhistCR_0_GHG!$D$2:$D$208,0))</f>
        <v>19764.463</v>
      </c>
      <c r="Y119">
        <f>INDEX(PRIMAPhistCR_0_GHG!AM$2:AM$208,MATCH(Calculations_Table1!$A119,PRIMAPhistCR_0_GHG!$D$2:$D$208,0))</f>
        <v>26484.026999999998</v>
      </c>
      <c r="AA119">
        <f>INDEX(UNPop_WPP2022_UN_2020_1July!$M$18:$M$303,MATCH(Calculations_Table1!A119,UNPop_WPP2022_UN_2020_1July!$F$18:$F$303,0))</f>
        <v>11300.698</v>
      </c>
      <c r="AC119">
        <f t="shared" si="19"/>
        <v>26.224648419999998</v>
      </c>
      <c r="AD119">
        <f t="shared" si="20"/>
        <v>24.313996436363638</v>
      </c>
      <c r="AE119">
        <f t="shared" si="27"/>
        <v>1.9106519836363596</v>
      </c>
      <c r="AF119">
        <f>INDEX(PRIMAPhistCR_0_CO2!AE$2:AE$208,MATCH(Calculations_Table1!$A119,PRIMAPhistCR_0_CO2!$D$2:$D$208,0))</f>
        <v>5143.3454000000002</v>
      </c>
      <c r="AG119">
        <f>INDEX(PRIMAPhistCR_0_CO2!AF$2:AF$208,MATCH(Calculations_Table1!$A119,PRIMAPhistCR_0_CO2!$D$2:$D$208,0))</f>
        <v>4829.4360999999999</v>
      </c>
      <c r="AH119">
        <f>INDEX(PRIMAPhistCR_0_CO2!AG$2:AG$208,MATCH(Calculations_Table1!$A119,PRIMAPhistCR_0_CO2!$D$2:$D$208,0))</f>
        <v>6362.9076999999997</v>
      </c>
      <c r="AI119">
        <f>INDEX(PRIMAPhistCR_0_CO2!AH$2:AH$208,MATCH(Calculations_Table1!$A119,PRIMAPhistCR_0_CO2!$D$2:$D$208,0))</f>
        <v>4868.2909</v>
      </c>
      <c r="AJ119">
        <f>INDEX(PRIMAPhistCR_0_CO2!AI$2:AI$208,MATCH(Calculations_Table1!$A119,PRIMAPhistCR_0_CO2!$D$2:$D$208,0))</f>
        <v>2257.5437999999999</v>
      </c>
      <c r="AK119">
        <f>INDEX(PRIMAPhistCR_0_CO2!AJ$2:AJ$208,MATCH(Calculations_Table1!$A119,PRIMAPhistCR_0_CO2!$D$2:$D$208,0))</f>
        <v>3006.3791000000001</v>
      </c>
      <c r="AL119">
        <f>INDEX(PRIMAPhistCR_0_CO2!AK$2:AK$208,MATCH(Calculations_Table1!$A119,PRIMAPhistCR_0_CO2!$D$2:$D$208,0))</f>
        <v>3535.9315000000001</v>
      </c>
      <c r="AM119">
        <f>INDEX(PRIMAPhistCR_0_CO2!AL$2:AL$208,MATCH(Calculations_Table1!$A119,PRIMAPhistCR_0_CO2!$D$2:$D$208,0))</f>
        <v>863.13234</v>
      </c>
      <c r="AN119">
        <f>INDEX(PRIMAPhistCR_0_CO2!AM$2:AM$208,MATCH(Calculations_Table1!$A119,PRIMAPhistCR_0_CO2!$D$2:$D$208,0))</f>
        <v>501.02697999999998</v>
      </c>
    </row>
    <row r="120" spans="1:40" x14ac:dyDescent="0.2">
      <c r="A120" t="s">
        <v>147</v>
      </c>
      <c r="B120" t="s">
        <v>338</v>
      </c>
      <c r="C120" t="str">
        <f t="shared" si="21"/>
        <v>Nicaragua</v>
      </c>
      <c r="D120">
        <f t="shared" si="22"/>
        <v>188.51580099999998</v>
      </c>
      <c r="E120">
        <f t="shared" si="23"/>
        <v>100.23656618181816</v>
      </c>
      <c r="F120">
        <f t="shared" si="24"/>
        <v>88.27923481818182</v>
      </c>
      <c r="G120" s="1">
        <f t="shared" si="14"/>
        <v>8.4832110449999993E-5</v>
      </c>
      <c r="H120" s="1">
        <f t="shared" si="15"/>
        <v>3.972565566818182E-5</v>
      </c>
      <c r="I120" s="1">
        <f t="shared" si="16"/>
        <v>1.6389242836363643E-5</v>
      </c>
      <c r="J120" s="1">
        <f t="shared" si="17"/>
        <v>1.2556753834984113E-11</v>
      </c>
      <c r="K120" s="1">
        <f t="shared" si="18"/>
        <v>5.8801469928383753E-12</v>
      </c>
      <c r="L120">
        <f t="shared" si="25"/>
        <v>111</v>
      </c>
      <c r="M120">
        <f t="shared" si="26"/>
        <v>120</v>
      </c>
      <c r="Q120">
        <f>INDEX(PRIMAPhistCR_0_GHG!AE$2:AE$208,MATCH(Calculations_Table1!$A120,PRIMAPhistCR_0_GHG!$D$2:$D$208,0))</f>
        <v>21203.888999999999</v>
      </c>
      <c r="R120">
        <f>INDEX(PRIMAPhistCR_0_GHG!AF$2:AF$208,MATCH(Calculations_Table1!$A120,PRIMAPhistCR_0_GHG!$D$2:$D$208,0))</f>
        <v>22074.884999999998</v>
      </c>
      <c r="S120">
        <f>INDEX(PRIMAPhistCR_0_GHG!AG$2:AG$208,MATCH(Calculations_Table1!$A120,PRIMAPhistCR_0_GHG!$D$2:$D$208,0))</f>
        <v>23071.474999999999</v>
      </c>
      <c r="T120">
        <f>INDEX(PRIMAPhistCR_0_GHG!AH$2:AH$208,MATCH(Calculations_Table1!$A120,PRIMAPhistCR_0_GHG!$D$2:$D$208,0))</f>
        <v>23499.804</v>
      </c>
      <c r="U120">
        <f>INDEX(PRIMAPhistCR_0_GHG!AI$2:AI$208,MATCH(Calculations_Table1!$A120,PRIMAPhistCR_0_GHG!$D$2:$D$208,0))</f>
        <v>23112.147000000001</v>
      </c>
      <c r="V120">
        <f>INDEX(PRIMAPhistCR_0_GHG!AJ$2:AJ$208,MATCH(Calculations_Table1!$A120,PRIMAPhistCR_0_GHG!$D$2:$D$208,0))</f>
        <v>23622.503000000001</v>
      </c>
      <c r="W120">
        <f>INDEX(PRIMAPhistCR_0_GHG!AK$2:AK$208,MATCH(Calculations_Table1!$A120,PRIMAPhistCR_0_GHG!$D$2:$D$208,0))</f>
        <v>24364.182000000001</v>
      </c>
      <c r="X120">
        <f>INDEX(PRIMAPhistCR_0_GHG!AL$2:AL$208,MATCH(Calculations_Table1!$A120,PRIMAPhistCR_0_GHG!$D$2:$D$208,0))</f>
        <v>23928.996999999999</v>
      </c>
      <c r="Y120">
        <f>INDEX(PRIMAPhistCR_0_GHG!AM$2:AM$208,MATCH(Calculations_Table1!$A120,PRIMAPhistCR_0_GHG!$D$2:$D$208,0))</f>
        <v>24841.808000000001</v>
      </c>
      <c r="AA120">
        <f>INDEX(UNPop_WPP2022_UN_2020_1July!$M$18:$M$303,MATCH(Calculations_Table1!A120,UNPop_WPP2022_UN_2020_1July!$F$18:$F$303,0))</f>
        <v>6755.8950000000004</v>
      </c>
      <c r="AC120">
        <f t="shared" si="19"/>
        <v>76.801500800000014</v>
      </c>
      <c r="AD120">
        <f t="shared" si="20"/>
        <v>40.380961163636364</v>
      </c>
      <c r="AE120">
        <f t="shared" si="27"/>
        <v>36.42053963636365</v>
      </c>
      <c r="AF120">
        <f>INDEX(PRIMAPhistCR_0_CO2!AE$2:AE$208,MATCH(Calculations_Table1!$A120,PRIMAPhistCR_0_CO2!$D$2:$D$208,0))</f>
        <v>8542.1263999999992</v>
      </c>
      <c r="AG120">
        <f>INDEX(PRIMAPhistCR_0_CO2!AF$2:AF$208,MATCH(Calculations_Table1!$A120,PRIMAPhistCR_0_CO2!$D$2:$D$208,0))</f>
        <v>8773.4833999999992</v>
      </c>
      <c r="AH120">
        <f>INDEX(PRIMAPhistCR_0_CO2!AG$2:AG$208,MATCH(Calculations_Table1!$A120,PRIMAPhistCR_0_CO2!$D$2:$D$208,0))</f>
        <v>9438.4966000000004</v>
      </c>
      <c r="AI120">
        <f>INDEX(PRIMAPhistCR_0_CO2!AH$2:AH$208,MATCH(Calculations_Table1!$A120,PRIMAPhistCR_0_CO2!$D$2:$D$208,0))</f>
        <v>9638.2106999999996</v>
      </c>
      <c r="AJ120">
        <f>INDEX(PRIMAPhistCR_0_CO2!AI$2:AI$208,MATCH(Calculations_Table1!$A120,PRIMAPhistCR_0_CO2!$D$2:$D$208,0))</f>
        <v>9586.9889999999996</v>
      </c>
      <c r="AK120">
        <f>INDEX(PRIMAPhistCR_0_CO2!AJ$2:AJ$208,MATCH(Calculations_Table1!$A120,PRIMAPhistCR_0_CO2!$D$2:$D$208,0))</f>
        <v>9693.0915000000005</v>
      </c>
      <c r="AL120">
        <f>INDEX(PRIMAPhistCR_0_CO2!AK$2:AK$208,MATCH(Calculations_Table1!$A120,PRIMAPhistCR_0_CO2!$D$2:$D$208,0))</f>
        <v>10244.455</v>
      </c>
      <c r="AM120">
        <f>INDEX(PRIMAPhistCR_0_CO2!AL$2:AL$208,MATCH(Calculations_Table1!$A120,PRIMAPhistCR_0_CO2!$D$2:$D$208,0))</f>
        <v>9372.2016000000003</v>
      </c>
      <c r="AN120">
        <f>INDEX(PRIMAPhistCR_0_CO2!AM$2:AM$208,MATCH(Calculations_Table1!$A120,PRIMAPhistCR_0_CO2!$D$2:$D$208,0))</f>
        <v>10054.573</v>
      </c>
    </row>
    <row r="121" spans="1:40" x14ac:dyDescent="0.2">
      <c r="A121" t="s">
        <v>36</v>
      </c>
      <c r="B121" t="s">
        <v>339</v>
      </c>
      <c r="C121" t="str">
        <f t="shared" si="21"/>
        <v>Bosnia and Herzegovina</v>
      </c>
      <c r="D121">
        <f t="shared" si="22"/>
        <v>184.91564199999999</v>
      </c>
      <c r="E121">
        <f t="shared" si="23"/>
        <v>95.293526545454526</v>
      </c>
      <c r="F121">
        <f t="shared" si="24"/>
        <v>89.622115454545465</v>
      </c>
      <c r="G121" s="1">
        <f t="shared" si="14"/>
        <v>8.321203889999999E-5</v>
      </c>
      <c r="H121" s="1">
        <f t="shared" si="15"/>
        <v>4.0329951954545458E-5</v>
      </c>
      <c r="I121" s="1">
        <f t="shared" si="16"/>
        <v>3.347960948181818E-5</v>
      </c>
      <c r="J121" s="1">
        <f t="shared" si="17"/>
        <v>2.5075899038303616E-11</v>
      </c>
      <c r="K121" s="1">
        <f t="shared" si="18"/>
        <v>1.2153407329042355E-11</v>
      </c>
      <c r="L121">
        <f t="shared" si="25"/>
        <v>112</v>
      </c>
      <c r="M121">
        <f t="shared" si="26"/>
        <v>61</v>
      </c>
      <c r="Q121">
        <f>INDEX(PRIMAPhistCR_0_GHG!AE$2:AE$208,MATCH(Calculations_Table1!$A121,PRIMAPhistCR_0_GHG!$D$2:$D$208,0))</f>
        <v>20158.245999999999</v>
      </c>
      <c r="R121">
        <f>INDEX(PRIMAPhistCR_0_GHG!AF$2:AF$208,MATCH(Calculations_Table1!$A121,PRIMAPhistCR_0_GHG!$D$2:$D$208,0))</f>
        <v>21483.758000000002</v>
      </c>
      <c r="S121">
        <f>INDEX(PRIMAPhistCR_0_GHG!AG$2:AG$208,MATCH(Calculations_Table1!$A121,PRIMAPhistCR_0_GHG!$D$2:$D$208,0))</f>
        <v>20349.175999999999</v>
      </c>
      <c r="T121">
        <f>INDEX(PRIMAPhistCR_0_GHG!AH$2:AH$208,MATCH(Calculations_Table1!$A121,PRIMAPhistCR_0_GHG!$D$2:$D$208,0))</f>
        <v>23546.937999999998</v>
      </c>
      <c r="U121">
        <f>INDEX(PRIMAPhistCR_0_GHG!AI$2:AI$208,MATCH(Calculations_Table1!$A121,PRIMAPhistCR_0_GHG!$D$2:$D$208,0))</f>
        <v>23973.149000000001</v>
      </c>
      <c r="V121">
        <f>INDEX(PRIMAPhistCR_0_GHG!AJ$2:AJ$208,MATCH(Calculations_Table1!$A121,PRIMAPhistCR_0_GHG!$D$2:$D$208,0))</f>
        <v>24014.574000000001</v>
      </c>
      <c r="W121">
        <f>INDEX(PRIMAPhistCR_0_GHG!AK$2:AK$208,MATCH(Calculations_Table1!$A121,PRIMAPhistCR_0_GHG!$D$2:$D$208,0))</f>
        <v>24159.508999999998</v>
      </c>
      <c r="X121">
        <f>INDEX(PRIMAPhistCR_0_GHG!AL$2:AL$208,MATCH(Calculations_Table1!$A121,PRIMAPhistCR_0_GHG!$D$2:$D$208,0))</f>
        <v>23740.184000000001</v>
      </c>
      <c r="Y121">
        <f>INDEX(PRIMAPhistCR_0_GHG!AM$2:AM$208,MATCH(Calculations_Table1!$A121,PRIMAPhistCR_0_GHG!$D$2:$D$208,0))</f>
        <v>23648.353999999999</v>
      </c>
      <c r="AA121">
        <f>INDEX(UNPop_WPP2022_UN_2020_1July!$M$18:$M$303,MATCH(Calculations_Table1!A121,UNPop_WPP2022_UN_2020_1July!$F$18:$F$303,0))</f>
        <v>3318.4070000000002</v>
      </c>
      <c r="AC121">
        <f t="shared" si="19"/>
        <v>140.76729</v>
      </c>
      <c r="AD121">
        <f t="shared" si="20"/>
        <v>66.368157818181814</v>
      </c>
      <c r="AE121">
        <f t="shared" si="27"/>
        <v>74.399132181818189</v>
      </c>
      <c r="AF121">
        <f>INDEX(PRIMAPhistCR_0_CO2!AE$2:AE$208,MATCH(Calculations_Table1!$A121,PRIMAPhistCR_0_CO2!$D$2:$D$208,0))</f>
        <v>14039.418</v>
      </c>
      <c r="AG121">
        <f>INDEX(PRIMAPhistCR_0_CO2!AF$2:AF$208,MATCH(Calculations_Table1!$A121,PRIMAPhistCR_0_CO2!$D$2:$D$208,0))</f>
        <v>15998.368</v>
      </c>
      <c r="AH121">
        <f>INDEX(PRIMAPhistCR_0_CO2!AG$2:AG$208,MATCH(Calculations_Table1!$A121,PRIMAPhistCR_0_CO2!$D$2:$D$208,0))</f>
        <v>14843.137000000001</v>
      </c>
      <c r="AI121">
        <f>INDEX(PRIMAPhistCR_0_CO2!AH$2:AH$208,MATCH(Calculations_Table1!$A121,PRIMAPhistCR_0_CO2!$D$2:$D$208,0))</f>
        <v>18066.466</v>
      </c>
      <c r="AJ121">
        <f>INDEX(PRIMAPhistCR_0_CO2!AI$2:AI$208,MATCH(Calculations_Table1!$A121,PRIMAPhistCR_0_CO2!$D$2:$D$208,0))</f>
        <v>18398.101999999999</v>
      </c>
      <c r="AK121">
        <f>INDEX(PRIMAPhistCR_0_CO2!AJ$2:AJ$208,MATCH(Calculations_Table1!$A121,PRIMAPhistCR_0_CO2!$D$2:$D$208,0))</f>
        <v>18424.903999999999</v>
      </c>
      <c r="AL121">
        <f>INDEX(PRIMAPhistCR_0_CO2!AK$2:AK$208,MATCH(Calculations_Table1!$A121,PRIMAPhistCR_0_CO2!$D$2:$D$208,0))</f>
        <v>18709.471000000001</v>
      </c>
      <c r="AM121">
        <f>INDEX(PRIMAPhistCR_0_CO2!AL$2:AL$208,MATCH(Calculations_Table1!$A121,PRIMAPhistCR_0_CO2!$D$2:$D$208,0))</f>
        <v>18283.120999999999</v>
      </c>
      <c r="AN121">
        <f>INDEX(PRIMAPhistCR_0_CO2!AM$2:AM$208,MATCH(Calculations_Table1!$A121,PRIMAPhistCR_0_CO2!$D$2:$D$208,0))</f>
        <v>18043.721000000001</v>
      </c>
    </row>
    <row r="122" spans="1:40" x14ac:dyDescent="0.2">
      <c r="A122" t="s">
        <v>45</v>
      </c>
      <c r="B122" t="s">
        <v>340</v>
      </c>
      <c r="C122" t="str">
        <f t="shared" si="21"/>
        <v>Central African Republic</v>
      </c>
      <c r="D122">
        <f t="shared" si="22"/>
        <v>176.215744</v>
      </c>
      <c r="E122">
        <f t="shared" si="23"/>
        <v>103.85211200000001</v>
      </c>
      <c r="F122">
        <f t="shared" si="24"/>
        <v>72.363631999999996</v>
      </c>
      <c r="G122" s="1">
        <f t="shared" si="14"/>
        <v>7.9297084799999999E-5</v>
      </c>
      <c r="H122" s="1">
        <f t="shared" si="15"/>
        <v>3.2563634399999994E-5</v>
      </c>
      <c r="I122" s="1">
        <f t="shared" si="16"/>
        <v>3.0065374104545453E-6</v>
      </c>
      <c r="J122" s="1">
        <f t="shared" si="17"/>
        <v>1.4841247983350238E-11</v>
      </c>
      <c r="K122" s="1">
        <f t="shared" si="18"/>
        <v>6.0946121107538415E-12</v>
      </c>
      <c r="L122">
        <f t="shared" si="25"/>
        <v>113</v>
      </c>
      <c r="M122">
        <f t="shared" si="26"/>
        <v>111</v>
      </c>
      <c r="Q122">
        <f>INDEX(PRIMAPhistCR_0_GHG!AE$2:AE$208,MATCH(Calculations_Table1!$A122,PRIMAPhistCR_0_GHG!$D$2:$D$208,0))</f>
        <v>21968.716</v>
      </c>
      <c r="R122">
        <f>INDEX(PRIMAPhistCR_0_GHG!AF$2:AF$208,MATCH(Calculations_Table1!$A122,PRIMAPhistCR_0_GHG!$D$2:$D$208,0))</f>
        <v>21514.732</v>
      </c>
      <c r="S122">
        <f>INDEX(PRIMAPhistCR_0_GHG!AG$2:AG$208,MATCH(Calculations_Table1!$A122,PRIMAPhistCR_0_GHG!$D$2:$D$208,0))</f>
        <v>21862.864000000001</v>
      </c>
      <c r="T122">
        <f>INDEX(PRIMAPhistCR_0_GHG!AH$2:AH$208,MATCH(Calculations_Table1!$A122,PRIMAPhistCR_0_GHG!$D$2:$D$208,0))</f>
        <v>23617.046999999999</v>
      </c>
      <c r="U122">
        <f>INDEX(PRIMAPhistCR_0_GHG!AI$2:AI$208,MATCH(Calculations_Table1!$A122,PRIMAPhistCR_0_GHG!$D$2:$D$208,0))</f>
        <v>21905.448</v>
      </c>
      <c r="V122">
        <f>INDEX(PRIMAPhistCR_0_GHG!AJ$2:AJ$208,MATCH(Calculations_Table1!$A122,PRIMAPhistCR_0_GHG!$D$2:$D$208,0))</f>
        <v>22506.14</v>
      </c>
      <c r="W122">
        <f>INDEX(PRIMAPhistCR_0_GHG!AK$2:AK$208,MATCH(Calculations_Table1!$A122,PRIMAPhistCR_0_GHG!$D$2:$D$208,0))</f>
        <v>20887.264999999999</v>
      </c>
      <c r="X122">
        <f>INDEX(PRIMAPhistCR_0_GHG!AL$2:AL$208,MATCH(Calculations_Table1!$A122,PRIMAPhistCR_0_GHG!$D$2:$D$208,0))</f>
        <v>22053.883999999998</v>
      </c>
      <c r="Y122">
        <f>INDEX(PRIMAPhistCR_0_GHG!AM$2:AM$208,MATCH(Calculations_Table1!$A122,PRIMAPhistCR_0_GHG!$D$2:$D$208,0))</f>
        <v>21868.364000000001</v>
      </c>
      <c r="AA122">
        <f>INDEX(UNPop_WPP2022_UN_2020_1July!$M$18:$M$303,MATCH(Calculations_Table1!A122,UNPop_WPP2022_UN_2020_1July!$F$18:$F$303,0))</f>
        <v>5343.02</v>
      </c>
      <c r="AC122">
        <f t="shared" si="19"/>
        <v>16.174328899999999</v>
      </c>
      <c r="AD122">
        <f t="shared" si="20"/>
        <v>9.4931346545454538</v>
      </c>
      <c r="AE122">
        <f t="shared" si="27"/>
        <v>6.6811942454545452</v>
      </c>
      <c r="AF122">
        <f>INDEX(PRIMAPhistCR_0_CO2!AE$2:AE$208,MATCH(Calculations_Table1!$A122,PRIMAPhistCR_0_CO2!$D$2:$D$208,0))</f>
        <v>2008.1631</v>
      </c>
      <c r="AG122">
        <f>INDEX(PRIMAPhistCR_0_CO2!AF$2:AF$208,MATCH(Calculations_Table1!$A122,PRIMAPhistCR_0_CO2!$D$2:$D$208,0))</f>
        <v>2011.8855000000001</v>
      </c>
      <c r="AH122">
        <f>INDEX(PRIMAPhistCR_0_CO2!AG$2:AG$208,MATCH(Calculations_Table1!$A122,PRIMAPhistCR_0_CO2!$D$2:$D$208,0))</f>
        <v>2015.6638</v>
      </c>
      <c r="AI122">
        <f>INDEX(PRIMAPhistCR_0_CO2!AH$2:AH$208,MATCH(Calculations_Table1!$A122,PRIMAPhistCR_0_CO2!$D$2:$D$208,0))</f>
        <v>2019.3412000000001</v>
      </c>
      <c r="AJ122">
        <f>INDEX(PRIMAPhistCR_0_CO2!AI$2:AI$208,MATCH(Calculations_Table1!$A122,PRIMAPhistCR_0_CO2!$D$2:$D$208,0))</f>
        <v>2019.4262000000001</v>
      </c>
      <c r="AK122">
        <f>INDEX(PRIMAPhistCR_0_CO2!AJ$2:AJ$208,MATCH(Calculations_Table1!$A122,PRIMAPhistCR_0_CO2!$D$2:$D$208,0))</f>
        <v>2033.2561000000001</v>
      </c>
      <c r="AL122">
        <f>INDEX(PRIMAPhistCR_0_CO2!AK$2:AK$208,MATCH(Calculations_Table1!$A122,PRIMAPhistCR_0_CO2!$D$2:$D$208,0))</f>
        <v>2037.5915</v>
      </c>
      <c r="AM122">
        <f>INDEX(PRIMAPhistCR_0_CO2!AL$2:AL$208,MATCH(Calculations_Table1!$A122,PRIMAPhistCR_0_CO2!$D$2:$D$208,0))</f>
        <v>2006.8933</v>
      </c>
      <c r="AN122">
        <f>INDEX(PRIMAPhistCR_0_CO2!AM$2:AM$208,MATCH(Calculations_Table1!$A122,PRIMAPhistCR_0_CO2!$D$2:$D$208,0))</f>
        <v>2030.2713000000001</v>
      </c>
    </row>
    <row r="123" spans="1:40" x14ac:dyDescent="0.2">
      <c r="A123" t="s">
        <v>80</v>
      </c>
      <c r="B123" t="s">
        <v>341</v>
      </c>
      <c r="C123" t="str">
        <f t="shared" si="21"/>
        <v>Georgia</v>
      </c>
      <c r="D123">
        <f t="shared" si="22"/>
        <v>167.741376</v>
      </c>
      <c r="E123">
        <f t="shared" si="23"/>
        <v>98.391719636363661</v>
      </c>
      <c r="F123">
        <f t="shared" si="24"/>
        <v>69.349656363636342</v>
      </c>
      <c r="G123" s="1">
        <f t="shared" si="14"/>
        <v>7.5483619199999999E-5</v>
      </c>
      <c r="H123" s="1">
        <f t="shared" si="15"/>
        <v>3.1207345363636352E-5</v>
      </c>
      <c r="I123" s="1">
        <f t="shared" si="16"/>
        <v>1.7798127095454547E-5</v>
      </c>
      <c r="J123" s="1">
        <f t="shared" si="17"/>
        <v>2.0043914780802102E-11</v>
      </c>
      <c r="K123" s="1">
        <f t="shared" si="18"/>
        <v>8.2867962298737603E-12</v>
      </c>
      <c r="L123">
        <f t="shared" si="25"/>
        <v>114</v>
      </c>
      <c r="M123">
        <f t="shared" si="26"/>
        <v>87</v>
      </c>
      <c r="Q123">
        <f>INDEX(PRIMAPhistCR_0_GHG!AE$2:AE$208,MATCH(Calculations_Table1!$A123,PRIMAPhistCR_0_GHG!$D$2:$D$208,0))</f>
        <v>20813.633000000002</v>
      </c>
      <c r="R123">
        <f>INDEX(PRIMAPhistCR_0_GHG!AF$2:AF$208,MATCH(Calculations_Table1!$A123,PRIMAPhistCR_0_GHG!$D$2:$D$208,0))</f>
        <v>21325.690999999999</v>
      </c>
      <c r="S123">
        <f>INDEX(PRIMAPhistCR_0_GHG!AG$2:AG$208,MATCH(Calculations_Table1!$A123,PRIMAPhistCR_0_GHG!$D$2:$D$208,0))</f>
        <v>22494.856</v>
      </c>
      <c r="T123">
        <f>INDEX(PRIMAPhistCR_0_GHG!AH$2:AH$208,MATCH(Calculations_Table1!$A123,PRIMAPhistCR_0_GHG!$D$2:$D$208,0))</f>
        <v>22896.412</v>
      </c>
      <c r="U123">
        <f>INDEX(PRIMAPhistCR_0_GHG!AI$2:AI$208,MATCH(Calculations_Table1!$A123,PRIMAPhistCR_0_GHG!$D$2:$D$208,0))</f>
        <v>21564.513999999999</v>
      </c>
      <c r="V123">
        <f>INDEX(PRIMAPhistCR_0_GHG!AJ$2:AJ$208,MATCH(Calculations_Table1!$A123,PRIMAPhistCR_0_GHG!$D$2:$D$208,0))</f>
        <v>19859.978999999999</v>
      </c>
      <c r="W123">
        <f>INDEX(PRIMAPhistCR_0_GHG!AK$2:AK$208,MATCH(Calculations_Table1!$A123,PRIMAPhistCR_0_GHG!$D$2:$D$208,0))</f>
        <v>19966.335999999999</v>
      </c>
      <c r="X123">
        <f>INDEX(PRIMAPhistCR_0_GHG!AL$2:AL$208,MATCH(Calculations_Table1!$A123,PRIMAPhistCR_0_GHG!$D$2:$D$208,0))</f>
        <v>19846.969000000001</v>
      </c>
      <c r="Y123">
        <f>INDEX(PRIMAPhistCR_0_GHG!AM$2:AM$208,MATCH(Calculations_Table1!$A123,PRIMAPhistCR_0_GHG!$D$2:$D$208,0))</f>
        <v>19786.618999999999</v>
      </c>
      <c r="AA123">
        <f>INDEX(UNPop_WPP2022_UN_2020_1July!$M$18:$M$303,MATCH(Calculations_Table1!A123,UNPop_WPP2022_UN_2020_1July!$F$18:$F$303,0))</f>
        <v>3765.9119999999998</v>
      </c>
      <c r="AC123">
        <f t="shared" si="19"/>
        <v>93.704619000000008</v>
      </c>
      <c r="AD123">
        <f t="shared" si="20"/>
        <v>54.153225454545456</v>
      </c>
      <c r="AE123">
        <f t="shared" si="27"/>
        <v>39.551393545454552</v>
      </c>
      <c r="AF123">
        <f>INDEX(PRIMAPhistCR_0_CO2!AE$2:AE$208,MATCH(Calculations_Table1!$A123,PRIMAPhistCR_0_CO2!$D$2:$D$208,0))</f>
        <v>11455.49</v>
      </c>
      <c r="AG123">
        <f>INDEX(PRIMAPhistCR_0_CO2!AF$2:AF$208,MATCH(Calculations_Table1!$A123,PRIMAPhistCR_0_CO2!$D$2:$D$208,0))</f>
        <v>11985.290999999999</v>
      </c>
      <c r="AH123">
        <f>INDEX(PRIMAPhistCR_0_CO2!AG$2:AG$208,MATCH(Calculations_Table1!$A123,PRIMAPhistCR_0_CO2!$D$2:$D$208,0))</f>
        <v>12372.174000000001</v>
      </c>
      <c r="AI123">
        <f>INDEX(PRIMAPhistCR_0_CO2!AH$2:AH$208,MATCH(Calculations_Table1!$A123,PRIMAPhistCR_0_CO2!$D$2:$D$208,0))</f>
        <v>12685.691000000001</v>
      </c>
      <c r="AJ123">
        <f>INDEX(PRIMAPhistCR_0_CO2!AI$2:AI$208,MATCH(Calculations_Table1!$A123,PRIMAPhistCR_0_CO2!$D$2:$D$208,0))</f>
        <v>12514.039000000001</v>
      </c>
      <c r="AK123">
        <f>INDEX(PRIMAPhistCR_0_CO2!AJ$2:AJ$208,MATCH(Calculations_Table1!$A123,PRIMAPhistCR_0_CO2!$D$2:$D$208,0))</f>
        <v>11044.206</v>
      </c>
      <c r="AL123">
        <f>INDEX(PRIMAPhistCR_0_CO2!AK$2:AK$208,MATCH(Calculations_Table1!$A123,PRIMAPhistCR_0_CO2!$D$2:$D$208,0))</f>
        <v>11235.623</v>
      </c>
      <c r="AM123">
        <f>INDEX(PRIMAPhistCR_0_CO2!AL$2:AL$208,MATCH(Calculations_Table1!$A123,PRIMAPhistCR_0_CO2!$D$2:$D$208,0))</f>
        <v>10934.795</v>
      </c>
      <c r="AN123">
        <f>INDEX(PRIMAPhistCR_0_CO2!AM$2:AM$208,MATCH(Calculations_Table1!$A123,PRIMAPhistCR_0_CO2!$D$2:$D$208,0))</f>
        <v>10932.8</v>
      </c>
    </row>
    <row r="124" spans="1:40" x14ac:dyDescent="0.2">
      <c r="A124" t="s">
        <v>142</v>
      </c>
      <c r="B124" t="s">
        <v>342</v>
      </c>
      <c r="C124" t="str">
        <f t="shared" si="21"/>
        <v>Malawi</v>
      </c>
      <c r="D124">
        <f t="shared" si="22"/>
        <v>167.54434600000002</v>
      </c>
      <c r="E124">
        <f t="shared" si="23"/>
        <v>84.426316</v>
      </c>
      <c r="F124">
        <f t="shared" si="24"/>
        <v>83.118030000000019</v>
      </c>
      <c r="G124" s="1">
        <f t="shared" si="14"/>
        <v>7.5394955700000004E-5</v>
      </c>
      <c r="H124" s="1">
        <f t="shared" si="15"/>
        <v>3.7403113500000008E-5</v>
      </c>
      <c r="I124" s="1">
        <f t="shared" si="16"/>
        <v>1.2901477700454548E-5</v>
      </c>
      <c r="J124" s="1">
        <f t="shared" si="17"/>
        <v>3.8909386567963013E-12</v>
      </c>
      <c r="K124" s="1">
        <f t="shared" si="18"/>
        <v>1.9302779456595613E-12</v>
      </c>
      <c r="L124">
        <f t="shared" si="25"/>
        <v>115</v>
      </c>
      <c r="M124">
        <f t="shared" si="26"/>
        <v>181</v>
      </c>
      <c r="Q124">
        <f>INDEX(PRIMAPhistCR_0_GHG!AE$2:AE$208,MATCH(Calculations_Table1!$A124,PRIMAPhistCR_0_GHG!$D$2:$D$208,0))</f>
        <v>17859.413</v>
      </c>
      <c r="R124">
        <f>INDEX(PRIMAPhistCR_0_GHG!AF$2:AF$208,MATCH(Calculations_Table1!$A124,PRIMAPhistCR_0_GHG!$D$2:$D$208,0))</f>
        <v>18411.856</v>
      </c>
      <c r="S124">
        <f>INDEX(PRIMAPhistCR_0_GHG!AG$2:AG$208,MATCH(Calculations_Table1!$A124,PRIMAPhistCR_0_GHG!$D$2:$D$208,0))</f>
        <v>18907.054</v>
      </c>
      <c r="T124">
        <f>INDEX(PRIMAPhistCR_0_GHG!AH$2:AH$208,MATCH(Calculations_Table1!$A124,PRIMAPhistCR_0_GHG!$D$2:$D$208,0))</f>
        <v>19278.399000000001</v>
      </c>
      <c r="U124">
        <f>INDEX(PRIMAPhistCR_0_GHG!AI$2:AI$208,MATCH(Calculations_Table1!$A124,PRIMAPhistCR_0_GHG!$D$2:$D$208,0))</f>
        <v>20041.991000000002</v>
      </c>
      <c r="V124">
        <f>INDEX(PRIMAPhistCR_0_GHG!AJ$2:AJ$208,MATCH(Calculations_Table1!$A124,PRIMAPhistCR_0_GHG!$D$2:$D$208,0))</f>
        <v>21358.616000000002</v>
      </c>
      <c r="W124">
        <f>INDEX(PRIMAPhistCR_0_GHG!AK$2:AK$208,MATCH(Calculations_Table1!$A124,PRIMAPhistCR_0_GHG!$D$2:$D$208,0))</f>
        <v>22637.223000000002</v>
      </c>
      <c r="X124">
        <f>INDEX(PRIMAPhistCR_0_GHG!AL$2:AL$208,MATCH(Calculations_Table1!$A124,PRIMAPhistCR_0_GHG!$D$2:$D$208,0))</f>
        <v>22972.887999999999</v>
      </c>
      <c r="Y124">
        <f>INDEX(PRIMAPhistCR_0_GHG!AM$2:AM$208,MATCH(Calculations_Table1!$A124,PRIMAPhistCR_0_GHG!$D$2:$D$208,0))</f>
        <v>23936.319</v>
      </c>
      <c r="AA124">
        <f>INDEX(UNPop_WPP2022_UN_2020_1July!$M$18:$M$303,MATCH(Calculations_Table1!A124,UNPop_WPP2022_UN_2020_1July!$F$18:$F$303,0))</f>
        <v>19377.061000000002</v>
      </c>
      <c r="AC124">
        <f t="shared" si="19"/>
        <v>67.810786300000004</v>
      </c>
      <c r="AD124">
        <f t="shared" si="20"/>
        <v>39.14083585454545</v>
      </c>
      <c r="AE124">
        <f t="shared" si="27"/>
        <v>28.669950445454553</v>
      </c>
      <c r="AF124">
        <f>INDEX(PRIMAPhistCR_0_CO2!AE$2:AE$208,MATCH(Calculations_Table1!$A124,PRIMAPhistCR_0_CO2!$D$2:$D$208,0))</f>
        <v>8279.7921999999999</v>
      </c>
      <c r="AG124">
        <f>INDEX(PRIMAPhistCR_0_CO2!AF$2:AF$208,MATCH(Calculations_Table1!$A124,PRIMAPhistCR_0_CO2!$D$2:$D$208,0))</f>
        <v>8174.6563999999998</v>
      </c>
      <c r="AH124">
        <f>INDEX(PRIMAPhistCR_0_CO2!AG$2:AG$208,MATCH(Calculations_Table1!$A124,PRIMAPhistCR_0_CO2!$D$2:$D$208,0))</f>
        <v>8216.2692999999999</v>
      </c>
      <c r="AI124">
        <f>INDEX(PRIMAPhistCR_0_CO2!AH$2:AH$208,MATCH(Calculations_Table1!$A124,PRIMAPhistCR_0_CO2!$D$2:$D$208,0))</f>
        <v>8350.3363000000008</v>
      </c>
      <c r="AJ124">
        <f>INDEX(PRIMAPhistCR_0_CO2!AI$2:AI$208,MATCH(Calculations_Table1!$A124,PRIMAPhistCR_0_CO2!$D$2:$D$208,0))</f>
        <v>8514.4159999999993</v>
      </c>
      <c r="AK124">
        <f>INDEX(PRIMAPhistCR_0_CO2!AJ$2:AJ$208,MATCH(Calculations_Table1!$A124,PRIMAPhistCR_0_CO2!$D$2:$D$208,0))</f>
        <v>8578.5149000000001</v>
      </c>
      <c r="AL124">
        <f>INDEX(PRIMAPhistCR_0_CO2!AK$2:AK$208,MATCH(Calculations_Table1!$A124,PRIMAPhistCR_0_CO2!$D$2:$D$208,0))</f>
        <v>8579.1388999999999</v>
      </c>
      <c r="AM124">
        <f>INDEX(PRIMAPhistCR_0_CO2!AL$2:AL$208,MATCH(Calculations_Table1!$A124,PRIMAPhistCR_0_CO2!$D$2:$D$208,0))</f>
        <v>8610.0578999999998</v>
      </c>
      <c r="AN124">
        <f>INDEX(PRIMAPhistCR_0_CO2!AM$2:AM$208,MATCH(Calculations_Table1!$A124,PRIMAPhistCR_0_CO2!$D$2:$D$208,0))</f>
        <v>8787.3966</v>
      </c>
    </row>
    <row r="125" spans="1:40" x14ac:dyDescent="0.2">
      <c r="A125" t="s">
        <v>176</v>
      </c>
      <c r="B125" t="s">
        <v>343</v>
      </c>
      <c r="C125" t="str">
        <f t="shared" si="21"/>
        <v>El Salvador</v>
      </c>
      <c r="D125">
        <f t="shared" si="22"/>
        <v>167.24539399999998</v>
      </c>
      <c r="E125">
        <f t="shared" si="23"/>
        <v>96.442532727272734</v>
      </c>
      <c r="F125">
        <f t="shared" si="24"/>
        <v>70.802861272727242</v>
      </c>
      <c r="G125" s="1">
        <f t="shared" si="14"/>
        <v>7.5260427299999984E-5</v>
      </c>
      <c r="H125" s="1">
        <f t="shared" si="15"/>
        <v>3.186128757272726E-5</v>
      </c>
      <c r="I125" s="1">
        <f t="shared" si="16"/>
        <v>2.542363735909091E-5</v>
      </c>
      <c r="J125" s="1">
        <f t="shared" si="17"/>
        <v>1.1959899016817973E-11</v>
      </c>
      <c r="K125" s="1">
        <f t="shared" si="18"/>
        <v>5.0631891896741274E-12</v>
      </c>
      <c r="L125">
        <f t="shared" si="25"/>
        <v>116</v>
      </c>
      <c r="M125">
        <f t="shared" si="26"/>
        <v>126</v>
      </c>
      <c r="Q125">
        <f>INDEX(PRIMAPhistCR_0_GHG!AE$2:AE$208,MATCH(Calculations_Table1!$A125,PRIMAPhistCR_0_GHG!$D$2:$D$208,0))</f>
        <v>20401.305</v>
      </c>
      <c r="R125">
        <f>INDEX(PRIMAPhistCR_0_GHG!AF$2:AF$208,MATCH(Calculations_Table1!$A125,PRIMAPhistCR_0_GHG!$D$2:$D$208,0))</f>
        <v>21254.846000000001</v>
      </c>
      <c r="S125">
        <f>INDEX(PRIMAPhistCR_0_GHG!AG$2:AG$208,MATCH(Calculations_Table1!$A125,PRIMAPhistCR_0_GHG!$D$2:$D$208,0))</f>
        <v>20723.716</v>
      </c>
      <c r="T125">
        <f>INDEX(PRIMAPhistCR_0_GHG!AH$2:AH$208,MATCH(Calculations_Table1!$A125,PRIMAPhistCR_0_GHG!$D$2:$D$208,0))</f>
        <v>20527.778999999999</v>
      </c>
      <c r="U125">
        <f>INDEX(PRIMAPhistCR_0_GHG!AI$2:AI$208,MATCH(Calculations_Table1!$A125,PRIMAPhistCR_0_GHG!$D$2:$D$208,0))</f>
        <v>19896.172999999999</v>
      </c>
      <c r="V125">
        <f>INDEX(PRIMAPhistCR_0_GHG!AJ$2:AJ$208,MATCH(Calculations_Table1!$A125,PRIMAPhistCR_0_GHG!$D$2:$D$208,0))</f>
        <v>21138.182000000001</v>
      </c>
      <c r="W125">
        <f>INDEX(PRIMAPhistCR_0_GHG!AK$2:AK$208,MATCH(Calculations_Table1!$A125,PRIMAPhistCR_0_GHG!$D$2:$D$208,0))</f>
        <v>21733.791000000001</v>
      </c>
      <c r="X125">
        <f>INDEX(PRIMAPhistCR_0_GHG!AL$2:AL$208,MATCH(Calculations_Table1!$A125,PRIMAPhistCR_0_GHG!$D$2:$D$208,0))</f>
        <v>20490.617999999999</v>
      </c>
      <c r="Y125">
        <f>INDEX(PRIMAPhistCR_0_GHG!AM$2:AM$208,MATCH(Calculations_Table1!$A125,PRIMAPhistCR_0_GHG!$D$2:$D$208,0))</f>
        <v>21480.289000000001</v>
      </c>
      <c r="AA125">
        <f>INDEX(UNPop_WPP2022_UN_2020_1July!$M$18:$M$303,MATCH(Calculations_Table1!A125,UNPop_WPP2022_UN_2020_1July!$F$18:$F$303,0))</f>
        <v>6292.7309999999998</v>
      </c>
      <c r="AC125">
        <f t="shared" si="19"/>
        <v>130.965113</v>
      </c>
      <c r="AD125">
        <f t="shared" si="20"/>
        <v>74.468141090909086</v>
      </c>
      <c r="AE125">
        <f t="shared" si="27"/>
        <v>56.496971909090917</v>
      </c>
      <c r="AF125">
        <f>INDEX(PRIMAPhistCR_0_CO2!AE$2:AE$208,MATCH(Calculations_Table1!$A125,PRIMAPhistCR_0_CO2!$D$2:$D$208,0))</f>
        <v>15752.876</v>
      </c>
      <c r="AG125">
        <f>INDEX(PRIMAPhistCR_0_CO2!AF$2:AF$208,MATCH(Calculations_Table1!$A125,PRIMAPhistCR_0_CO2!$D$2:$D$208,0))</f>
        <v>16468.832999999999</v>
      </c>
      <c r="AH125">
        <f>INDEX(PRIMAPhistCR_0_CO2!AG$2:AG$208,MATCH(Calculations_Table1!$A125,PRIMAPhistCR_0_CO2!$D$2:$D$208,0))</f>
        <v>15914.566000000001</v>
      </c>
      <c r="AI125">
        <f>INDEX(PRIMAPhistCR_0_CO2!AH$2:AH$208,MATCH(Calculations_Table1!$A125,PRIMAPhistCR_0_CO2!$D$2:$D$208,0))</f>
        <v>15845.341</v>
      </c>
      <c r="AJ125">
        <f>INDEX(PRIMAPhistCR_0_CO2!AI$2:AI$208,MATCH(Calculations_Table1!$A125,PRIMAPhistCR_0_CO2!$D$2:$D$208,0))</f>
        <v>15244.293</v>
      </c>
      <c r="AK125">
        <f>INDEX(PRIMAPhistCR_0_CO2!AJ$2:AJ$208,MATCH(Calculations_Table1!$A125,PRIMAPhistCR_0_CO2!$D$2:$D$208,0))</f>
        <v>16650.613000000001</v>
      </c>
      <c r="AL125">
        <f>INDEX(PRIMAPhistCR_0_CO2!AK$2:AK$208,MATCH(Calculations_Table1!$A125,PRIMAPhistCR_0_CO2!$D$2:$D$208,0))</f>
        <v>17483.865000000002</v>
      </c>
      <c r="AM125">
        <f>INDEX(PRIMAPhistCR_0_CO2!AL$2:AL$208,MATCH(Calculations_Table1!$A125,PRIMAPhistCR_0_CO2!$D$2:$D$208,0))</f>
        <v>16197.477000000001</v>
      </c>
      <c r="AN125">
        <f>INDEX(PRIMAPhistCR_0_CO2!AM$2:AM$208,MATCH(Calculations_Table1!$A125,PRIMAPhistCR_0_CO2!$D$2:$D$208,0))</f>
        <v>17160.125</v>
      </c>
    </row>
    <row r="126" spans="1:40" x14ac:dyDescent="0.2">
      <c r="A126" t="s">
        <v>138</v>
      </c>
      <c r="B126" t="s">
        <v>344</v>
      </c>
      <c r="C126" t="str">
        <f t="shared" si="21"/>
        <v>Mongolia</v>
      </c>
      <c r="D126">
        <f t="shared" si="22"/>
        <v>161.93614000000002</v>
      </c>
      <c r="E126">
        <f t="shared" si="23"/>
        <v>55.056030545454547</v>
      </c>
      <c r="F126">
        <f t="shared" si="24"/>
        <v>106.88010945454548</v>
      </c>
      <c r="G126" s="1">
        <f t="shared" si="14"/>
        <v>7.2871263000000007E-5</v>
      </c>
      <c r="H126" s="1">
        <f t="shared" si="15"/>
        <v>4.8096049254545465E-5</v>
      </c>
      <c r="I126" s="1">
        <f t="shared" si="16"/>
        <v>-5.6588866527272722E-6</v>
      </c>
      <c r="J126" s="1">
        <f t="shared" si="17"/>
        <v>2.212017387424169E-11</v>
      </c>
      <c r="K126" s="1">
        <f t="shared" si="18"/>
        <v>1.4599623066429329E-11</v>
      </c>
      <c r="L126">
        <f t="shared" si="25"/>
        <v>117</v>
      </c>
      <c r="M126">
        <f t="shared" si="26"/>
        <v>73</v>
      </c>
      <c r="Q126">
        <f>INDEX(PRIMAPhistCR_0_GHG!AE$2:AE$208,MATCH(Calculations_Table1!$A126,PRIMAPhistCR_0_GHG!$D$2:$D$208,0))</f>
        <v>11646.468000000001</v>
      </c>
      <c r="R126">
        <f>INDEX(PRIMAPhistCR_0_GHG!AF$2:AF$208,MATCH(Calculations_Table1!$A126,PRIMAPhistCR_0_GHG!$D$2:$D$208,0))</f>
        <v>14034.825999999999</v>
      </c>
      <c r="S126">
        <f>INDEX(PRIMAPhistCR_0_GHG!AG$2:AG$208,MATCH(Calculations_Table1!$A126,PRIMAPhistCR_0_GHG!$D$2:$D$208,0))</f>
        <v>11984.487999999999</v>
      </c>
      <c r="T126">
        <f>INDEX(PRIMAPhistCR_0_GHG!AH$2:AH$208,MATCH(Calculations_Table1!$A126,PRIMAPhistCR_0_GHG!$D$2:$D$208,0))</f>
        <v>15072.196</v>
      </c>
      <c r="U126">
        <f>INDEX(PRIMAPhistCR_0_GHG!AI$2:AI$208,MATCH(Calculations_Table1!$A126,PRIMAPhistCR_0_GHG!$D$2:$D$208,0))</f>
        <v>21570.667000000001</v>
      </c>
      <c r="V126">
        <f>INDEX(PRIMAPhistCR_0_GHG!AJ$2:AJ$208,MATCH(Calculations_Table1!$A126,PRIMAPhistCR_0_GHG!$D$2:$D$208,0))</f>
        <v>22431.954000000002</v>
      </c>
      <c r="W126">
        <f>INDEX(PRIMAPhistCR_0_GHG!AK$2:AK$208,MATCH(Calculations_Table1!$A126,PRIMAPhistCR_0_GHG!$D$2:$D$208,0))</f>
        <v>25850.221000000001</v>
      </c>
      <c r="X126">
        <f>INDEX(PRIMAPhistCR_0_GHG!AL$2:AL$208,MATCH(Calculations_Table1!$A126,PRIMAPhistCR_0_GHG!$D$2:$D$208,0))</f>
        <v>24450.971000000001</v>
      </c>
      <c r="Y126">
        <f>INDEX(PRIMAPhistCR_0_GHG!AM$2:AM$208,MATCH(Calculations_Table1!$A126,PRIMAPhistCR_0_GHG!$D$2:$D$208,0))</f>
        <v>26540.816999999999</v>
      </c>
      <c r="AA126">
        <f>INDEX(UNPop_WPP2022_UN_2020_1July!$M$18:$M$303,MATCH(Calculations_Table1!A126,UNPop_WPP2022_UN_2020_1July!$F$18:$F$303,0))</f>
        <v>3294.335</v>
      </c>
      <c r="AC126">
        <f t="shared" si="19"/>
        <v>-49.184759200000002</v>
      </c>
      <c r="AD126">
        <f t="shared" si="20"/>
        <v>-36.609455527272729</v>
      </c>
      <c r="AE126">
        <f t="shared" si="27"/>
        <v>-12.575303672727273</v>
      </c>
      <c r="AF126">
        <f>INDEX(PRIMAPhistCR_0_CO2!AE$2:AE$208,MATCH(Calculations_Table1!$A126,PRIMAPhistCR_0_CO2!$D$2:$D$208,0))</f>
        <v>-7744.3078999999998</v>
      </c>
      <c r="AG126">
        <f>INDEX(PRIMAPhistCR_0_CO2!AF$2:AF$208,MATCH(Calculations_Table1!$A126,PRIMAPhistCR_0_CO2!$D$2:$D$208,0))</f>
        <v>-8164.0050000000001</v>
      </c>
      <c r="AH126">
        <f>INDEX(PRIMAPhistCR_0_CO2!AG$2:AG$208,MATCH(Calculations_Table1!$A126,PRIMAPhistCR_0_CO2!$D$2:$D$208,0))</f>
        <v>-11692.581</v>
      </c>
      <c r="AI126">
        <f>INDEX(PRIMAPhistCR_0_CO2!AH$2:AH$208,MATCH(Calculations_Table1!$A126,PRIMAPhistCR_0_CO2!$D$2:$D$208,0))</f>
        <v>-10495.641</v>
      </c>
      <c r="AJ126">
        <f>INDEX(PRIMAPhistCR_0_CO2!AI$2:AI$208,MATCH(Calculations_Table1!$A126,PRIMAPhistCR_0_CO2!$D$2:$D$208,0))</f>
        <v>-5566.1197000000002</v>
      </c>
      <c r="AK126">
        <f>INDEX(PRIMAPhistCR_0_CO2!AJ$2:AJ$208,MATCH(Calculations_Table1!$A126,PRIMAPhistCR_0_CO2!$D$2:$D$208,0))</f>
        <v>-4761.4102000000003</v>
      </c>
      <c r="AL126">
        <f>INDEX(PRIMAPhistCR_0_CO2!AK$2:AK$208,MATCH(Calculations_Table1!$A126,PRIMAPhistCR_0_CO2!$D$2:$D$208,0))</f>
        <v>-3140.6720999999998</v>
      </c>
      <c r="AM126">
        <f>INDEX(PRIMAPhistCR_0_CO2!AL$2:AL$208,MATCH(Calculations_Table1!$A126,PRIMAPhistCR_0_CO2!$D$2:$D$208,0))</f>
        <v>-3016.3798999999999</v>
      </c>
      <c r="AN126">
        <f>INDEX(PRIMAPhistCR_0_CO2!AM$2:AM$208,MATCH(Calculations_Table1!$A126,PRIMAPhistCR_0_CO2!$D$2:$D$208,0))</f>
        <v>-2347.9503</v>
      </c>
    </row>
    <row r="127" spans="1:40" x14ac:dyDescent="0.2">
      <c r="A127" t="s">
        <v>175</v>
      </c>
      <c r="B127" t="s">
        <v>345</v>
      </c>
      <c r="C127" t="str">
        <f t="shared" si="21"/>
        <v>Sierra Leone</v>
      </c>
      <c r="D127">
        <f t="shared" si="22"/>
        <v>161.65708099999998</v>
      </c>
      <c r="E127">
        <f t="shared" si="23"/>
        <v>92.069564363636374</v>
      </c>
      <c r="F127">
        <f t="shared" si="24"/>
        <v>69.587516636363603</v>
      </c>
      <c r="G127" s="1">
        <f t="shared" si="14"/>
        <v>7.2745686449999988E-5</v>
      </c>
      <c r="H127" s="1">
        <f t="shared" si="15"/>
        <v>3.1314382486363618E-5</v>
      </c>
      <c r="I127" s="1">
        <f t="shared" si="16"/>
        <v>1.5830985845454542E-5</v>
      </c>
      <c r="J127" s="1">
        <f t="shared" si="17"/>
        <v>8.8348252969102384E-12</v>
      </c>
      <c r="K127" s="1">
        <f t="shared" si="18"/>
        <v>3.8030722101688038E-12</v>
      </c>
      <c r="L127">
        <f t="shared" si="25"/>
        <v>118</v>
      </c>
      <c r="M127">
        <f t="shared" si="26"/>
        <v>144</v>
      </c>
      <c r="Q127">
        <f>INDEX(PRIMAPhistCR_0_GHG!AE$2:AE$208,MATCH(Calculations_Table1!$A127,PRIMAPhistCR_0_GHG!$D$2:$D$208,0))</f>
        <v>19476.254000000001</v>
      </c>
      <c r="R127">
        <f>INDEX(PRIMAPhistCR_0_GHG!AF$2:AF$208,MATCH(Calculations_Table1!$A127,PRIMAPhistCR_0_GHG!$D$2:$D$208,0))</f>
        <v>19991.217000000001</v>
      </c>
      <c r="S127">
        <f>INDEX(PRIMAPhistCR_0_GHG!AG$2:AG$208,MATCH(Calculations_Table1!$A127,PRIMAPhistCR_0_GHG!$D$2:$D$208,0))</f>
        <v>19634.214</v>
      </c>
      <c r="T127">
        <f>INDEX(PRIMAPhistCR_0_GHG!AH$2:AH$208,MATCH(Calculations_Table1!$A127,PRIMAPhistCR_0_GHG!$D$2:$D$208,0))</f>
        <v>19986.969000000001</v>
      </c>
      <c r="U127">
        <f>INDEX(PRIMAPhistCR_0_GHG!AI$2:AI$208,MATCH(Calculations_Table1!$A127,PRIMAPhistCR_0_GHG!$D$2:$D$208,0))</f>
        <v>20062.344000000001</v>
      </c>
      <c r="V127">
        <f>INDEX(PRIMAPhistCR_0_GHG!AJ$2:AJ$208,MATCH(Calculations_Table1!$A127,PRIMAPhistCR_0_GHG!$D$2:$D$208,0))</f>
        <v>21033.25</v>
      </c>
      <c r="W127">
        <f>INDEX(PRIMAPhistCR_0_GHG!AK$2:AK$208,MATCH(Calculations_Table1!$A127,PRIMAPhistCR_0_GHG!$D$2:$D$208,0))</f>
        <v>20141.662</v>
      </c>
      <c r="X127">
        <f>INDEX(PRIMAPhistCR_0_GHG!AL$2:AL$208,MATCH(Calculations_Table1!$A127,PRIMAPhistCR_0_GHG!$D$2:$D$208,0))</f>
        <v>20303.076000000001</v>
      </c>
      <c r="Y127">
        <f>INDEX(PRIMAPhistCR_0_GHG!AM$2:AM$208,MATCH(Calculations_Table1!$A127,PRIMAPhistCR_0_GHG!$D$2:$D$208,0))</f>
        <v>20504.348999999998</v>
      </c>
      <c r="AA127">
        <f>INDEX(UNPop_WPP2022_UN_2020_1July!$M$18:$M$303,MATCH(Calculations_Table1!A127,UNPop_WPP2022_UN_2020_1July!$F$18:$F$303,0))</f>
        <v>8233.9699999999993</v>
      </c>
      <c r="AC127">
        <f t="shared" si="19"/>
        <v>85.231954000000002</v>
      </c>
      <c r="AD127">
        <f t="shared" si="20"/>
        <v>50.051985454545459</v>
      </c>
      <c r="AE127">
        <f t="shared" si="27"/>
        <v>35.179968545454543</v>
      </c>
      <c r="AF127">
        <f>INDEX(PRIMAPhistCR_0_CO2!AE$2:AE$208,MATCH(Calculations_Table1!$A127,PRIMAPhistCR_0_CO2!$D$2:$D$208,0))</f>
        <v>10587.92</v>
      </c>
      <c r="AG127">
        <f>INDEX(PRIMAPhistCR_0_CO2!AF$2:AF$208,MATCH(Calculations_Table1!$A127,PRIMAPhistCR_0_CO2!$D$2:$D$208,0))</f>
        <v>10694.523999999999</v>
      </c>
      <c r="AH127">
        <f>INDEX(PRIMAPhistCR_0_CO2!AG$2:AG$208,MATCH(Calculations_Table1!$A127,PRIMAPhistCR_0_CO2!$D$2:$D$208,0))</f>
        <v>10458.989</v>
      </c>
      <c r="AI127">
        <f>INDEX(PRIMAPhistCR_0_CO2!AH$2:AH$208,MATCH(Calculations_Table1!$A127,PRIMAPhistCR_0_CO2!$D$2:$D$208,0))</f>
        <v>10484.596</v>
      </c>
      <c r="AJ127">
        <f>INDEX(PRIMAPhistCR_0_CO2!AI$2:AI$208,MATCH(Calculations_Table1!$A127,PRIMAPhistCR_0_CO2!$D$2:$D$208,0))</f>
        <v>10492.133</v>
      </c>
      <c r="AK127">
        <f>INDEX(PRIMAPhistCR_0_CO2!AJ$2:AJ$208,MATCH(Calculations_Table1!$A127,PRIMAPhistCR_0_CO2!$D$2:$D$208,0))</f>
        <v>10721.787</v>
      </c>
      <c r="AL127">
        <f>INDEX(PRIMAPhistCR_0_CO2!AK$2:AK$208,MATCH(Calculations_Table1!$A127,PRIMAPhistCR_0_CO2!$D$2:$D$208,0))</f>
        <v>10764.591</v>
      </c>
      <c r="AM127">
        <f>INDEX(PRIMAPhistCR_0_CO2!AL$2:AL$208,MATCH(Calculations_Table1!$A127,PRIMAPhistCR_0_CO2!$D$2:$D$208,0))</f>
        <v>10762.356</v>
      </c>
      <c r="AN127">
        <f>INDEX(PRIMAPhistCR_0_CO2!AM$2:AM$208,MATCH(Calculations_Table1!$A127,PRIMAPhistCR_0_CO2!$D$2:$D$208,0))</f>
        <v>10852.977999999999</v>
      </c>
    </row>
    <row r="128" spans="1:40" x14ac:dyDescent="0.2">
      <c r="A128" t="s">
        <v>92</v>
      </c>
      <c r="B128" t="s">
        <v>346</v>
      </c>
      <c r="C128" t="str">
        <f t="shared" si="21"/>
        <v>Croatia</v>
      </c>
      <c r="D128">
        <f t="shared" si="22"/>
        <v>153.99357200000003</v>
      </c>
      <c r="E128">
        <f t="shared" si="23"/>
        <v>89.401742181818179</v>
      </c>
      <c r="F128">
        <f t="shared" si="24"/>
        <v>64.59182981818185</v>
      </c>
      <c r="G128" s="1">
        <f t="shared" si="14"/>
        <v>6.929710740000001E-5</v>
      </c>
      <c r="H128" s="1">
        <f t="shared" si="15"/>
        <v>2.9066323418181832E-5</v>
      </c>
      <c r="I128" s="1">
        <f t="shared" si="16"/>
        <v>1.7336175913636364E-5</v>
      </c>
      <c r="J128" s="1">
        <f t="shared" si="17"/>
        <v>1.691465052946531E-11</v>
      </c>
      <c r="K128" s="1">
        <f t="shared" si="18"/>
        <v>7.094765153140565E-12</v>
      </c>
      <c r="L128">
        <f t="shared" si="25"/>
        <v>119</v>
      </c>
      <c r="M128">
        <f t="shared" si="26"/>
        <v>101</v>
      </c>
      <c r="Q128">
        <f>INDEX(PRIMAPhistCR_0_GHG!AE$2:AE$208,MATCH(Calculations_Table1!$A128,PRIMAPhistCR_0_GHG!$D$2:$D$208,0))</f>
        <v>18911.906999999999</v>
      </c>
      <c r="R128">
        <f>INDEX(PRIMAPhistCR_0_GHG!AF$2:AF$208,MATCH(Calculations_Table1!$A128,PRIMAPhistCR_0_GHG!$D$2:$D$208,0))</f>
        <v>18337.074000000001</v>
      </c>
      <c r="S128">
        <f>INDEX(PRIMAPhistCR_0_GHG!AG$2:AG$208,MATCH(Calculations_Table1!$A128,PRIMAPhistCR_0_GHG!$D$2:$D$208,0))</f>
        <v>19103.924999999999</v>
      </c>
      <c r="T128">
        <f>INDEX(PRIMAPhistCR_0_GHG!AH$2:AH$208,MATCH(Calculations_Table1!$A128,PRIMAPhistCR_0_GHG!$D$2:$D$208,0))</f>
        <v>19340.509999999998</v>
      </c>
      <c r="U128">
        <f>INDEX(PRIMAPhistCR_0_GHG!AI$2:AI$208,MATCH(Calculations_Table1!$A128,PRIMAPhistCR_0_GHG!$D$2:$D$208,0))</f>
        <v>20991.866000000002</v>
      </c>
      <c r="V128">
        <f>INDEX(PRIMAPhistCR_0_GHG!AJ$2:AJ$208,MATCH(Calculations_Table1!$A128,PRIMAPhistCR_0_GHG!$D$2:$D$208,0))</f>
        <v>19371.417000000001</v>
      </c>
      <c r="W128">
        <f>INDEX(PRIMAPhistCR_0_GHG!AK$2:AK$208,MATCH(Calculations_Table1!$A128,PRIMAPhistCR_0_GHG!$D$2:$D$208,0))</f>
        <v>19356.034</v>
      </c>
      <c r="X128">
        <f>INDEX(PRIMAPhistCR_0_GHG!AL$2:AL$208,MATCH(Calculations_Table1!$A128,PRIMAPhistCR_0_GHG!$D$2:$D$208,0))</f>
        <v>18518.719000000001</v>
      </c>
      <c r="Y128">
        <f>INDEX(PRIMAPhistCR_0_GHG!AM$2:AM$208,MATCH(Calculations_Table1!$A128,PRIMAPhistCR_0_GHG!$D$2:$D$208,0))</f>
        <v>18974.026999999998</v>
      </c>
      <c r="AA128">
        <f>INDEX(UNPop_WPP2022_UN_2020_1July!$M$18:$M$303,MATCH(Calculations_Table1!A128,UNPop_WPP2022_UN_2020_1July!$F$18:$F$303,0))</f>
        <v>4096.8689999999997</v>
      </c>
      <c r="AC128">
        <f t="shared" si="19"/>
        <v>96.043099000000012</v>
      </c>
      <c r="AD128">
        <f t="shared" si="20"/>
        <v>57.518263636363642</v>
      </c>
      <c r="AE128">
        <f t="shared" si="27"/>
        <v>38.52483536363637</v>
      </c>
      <c r="AF128">
        <f>INDEX(PRIMAPhistCR_0_CO2!AE$2:AE$208,MATCH(Calculations_Table1!$A128,PRIMAPhistCR_0_CO2!$D$2:$D$208,0))</f>
        <v>12167.325000000001</v>
      </c>
      <c r="AG128">
        <f>INDEX(PRIMAPhistCR_0_CO2!AF$2:AF$208,MATCH(Calculations_Table1!$A128,PRIMAPhistCR_0_CO2!$D$2:$D$208,0))</f>
        <v>11560.035</v>
      </c>
      <c r="AH128">
        <f>INDEX(PRIMAPhistCR_0_CO2!AG$2:AG$208,MATCH(Calculations_Table1!$A128,PRIMAPhistCR_0_CO2!$D$2:$D$208,0))</f>
        <v>11985.976000000001</v>
      </c>
      <c r="AI128">
        <f>INDEX(PRIMAPhistCR_0_CO2!AH$2:AH$208,MATCH(Calculations_Table1!$A128,PRIMAPhistCR_0_CO2!$D$2:$D$208,0))</f>
        <v>12268.686</v>
      </c>
      <c r="AJ128">
        <f>INDEX(PRIMAPhistCR_0_CO2!AI$2:AI$208,MATCH(Calculations_Table1!$A128,PRIMAPhistCR_0_CO2!$D$2:$D$208,0))</f>
        <v>13610.632</v>
      </c>
      <c r="AK128">
        <f>INDEX(PRIMAPhistCR_0_CO2!AJ$2:AJ$208,MATCH(Calculations_Table1!$A128,PRIMAPhistCR_0_CO2!$D$2:$D$208,0))</f>
        <v>12101.102999999999</v>
      </c>
      <c r="AL128">
        <f>INDEX(PRIMAPhistCR_0_CO2!AK$2:AK$208,MATCH(Calculations_Table1!$A128,PRIMAPhistCR_0_CO2!$D$2:$D$208,0))</f>
        <v>11999.831</v>
      </c>
      <c r="AM128">
        <f>INDEX(PRIMAPhistCR_0_CO2!AL$2:AL$208,MATCH(Calculations_Table1!$A128,PRIMAPhistCR_0_CO2!$D$2:$D$208,0))</f>
        <v>11029.971</v>
      </c>
      <c r="AN128">
        <f>INDEX(PRIMAPhistCR_0_CO2!AM$2:AM$208,MATCH(Calculations_Table1!$A128,PRIMAPhistCR_0_CO2!$D$2:$D$208,0))</f>
        <v>11486.865</v>
      </c>
    </row>
    <row r="129" spans="1:40" x14ac:dyDescent="0.2">
      <c r="A129" t="s">
        <v>93</v>
      </c>
      <c r="B129" t="s">
        <v>347</v>
      </c>
      <c r="C129" t="str">
        <f t="shared" si="21"/>
        <v>Haiti</v>
      </c>
      <c r="D129">
        <f t="shared" si="22"/>
        <v>150.98805999999999</v>
      </c>
      <c r="E129">
        <f t="shared" si="23"/>
        <v>83.278052000000002</v>
      </c>
      <c r="F129">
        <f t="shared" si="24"/>
        <v>67.710007999999988</v>
      </c>
      <c r="G129" s="1">
        <f t="shared" si="14"/>
        <v>6.7944626999999987E-5</v>
      </c>
      <c r="H129" s="1">
        <f t="shared" si="15"/>
        <v>3.0469503599999995E-5</v>
      </c>
      <c r="I129" s="1">
        <f t="shared" si="16"/>
        <v>1.4242214614090905E-5</v>
      </c>
      <c r="J129" s="1">
        <f t="shared" si="17"/>
        <v>6.0091821727471802E-12</v>
      </c>
      <c r="K129" s="1">
        <f t="shared" si="18"/>
        <v>2.6947943631448008E-12</v>
      </c>
      <c r="L129">
        <f t="shared" si="25"/>
        <v>120</v>
      </c>
      <c r="M129">
        <f t="shared" si="26"/>
        <v>168</v>
      </c>
      <c r="Q129">
        <f>INDEX(PRIMAPhistCR_0_GHG!AE$2:AE$208,MATCH(Calculations_Table1!$A129,PRIMAPhistCR_0_GHG!$D$2:$D$208,0))</f>
        <v>17616.510999999999</v>
      </c>
      <c r="R129">
        <f>INDEX(PRIMAPhistCR_0_GHG!AF$2:AF$208,MATCH(Calculations_Table1!$A129,PRIMAPhistCR_0_GHG!$D$2:$D$208,0))</f>
        <v>18177.232</v>
      </c>
      <c r="S129">
        <f>INDEX(PRIMAPhistCR_0_GHG!AG$2:AG$208,MATCH(Calculations_Table1!$A129,PRIMAPhistCR_0_GHG!$D$2:$D$208,0))</f>
        <v>18686.796999999999</v>
      </c>
      <c r="T129">
        <f>INDEX(PRIMAPhistCR_0_GHG!AH$2:AH$208,MATCH(Calculations_Table1!$A129,PRIMAPhistCR_0_GHG!$D$2:$D$208,0))</f>
        <v>18966.216</v>
      </c>
      <c r="U129">
        <f>INDEX(PRIMAPhistCR_0_GHG!AI$2:AI$208,MATCH(Calculations_Table1!$A129,PRIMAPhistCR_0_GHG!$D$2:$D$208,0))</f>
        <v>19114.406999999999</v>
      </c>
      <c r="V129">
        <f>INDEX(PRIMAPhistCR_0_GHG!AJ$2:AJ$208,MATCH(Calculations_Table1!$A129,PRIMAPhistCR_0_GHG!$D$2:$D$208,0))</f>
        <v>19076.631000000001</v>
      </c>
      <c r="W129">
        <f>INDEX(PRIMAPhistCR_0_GHG!AK$2:AK$208,MATCH(Calculations_Table1!$A129,PRIMAPhistCR_0_GHG!$D$2:$D$208,0))</f>
        <v>19279.016</v>
      </c>
      <c r="X129">
        <f>INDEX(PRIMAPhistCR_0_GHG!AL$2:AL$208,MATCH(Calculations_Table1!$A129,PRIMAPhistCR_0_GHG!$D$2:$D$208,0))</f>
        <v>19099.142</v>
      </c>
      <c r="Y129">
        <f>INDEX(PRIMAPhistCR_0_GHG!AM$2:AM$208,MATCH(Calculations_Table1!$A129,PRIMAPhistCR_0_GHG!$D$2:$D$208,0))</f>
        <v>18588.618999999999</v>
      </c>
      <c r="AA129">
        <f>INDEX(UNPop_WPP2022_UN_2020_1July!$M$18:$M$303,MATCH(Calculations_Table1!A129,UNPop_WPP2022_UN_2020_1July!$F$18:$F$303,0))</f>
        <v>11306.800999999999</v>
      </c>
      <c r="AC129">
        <f t="shared" si="19"/>
        <v>65.914346499999994</v>
      </c>
      <c r="AD129">
        <f t="shared" si="20"/>
        <v>34.264980690909091</v>
      </c>
      <c r="AE129">
        <f t="shared" si="27"/>
        <v>31.649365809090902</v>
      </c>
      <c r="AF129">
        <f>INDEX(PRIMAPhistCR_0_CO2!AE$2:AE$208,MATCH(Calculations_Table1!$A129,PRIMAPhistCR_0_CO2!$D$2:$D$208,0))</f>
        <v>7248.3612999999996</v>
      </c>
      <c r="AG129">
        <f>INDEX(PRIMAPhistCR_0_CO2!AF$2:AF$208,MATCH(Calculations_Table1!$A129,PRIMAPhistCR_0_CO2!$D$2:$D$208,0))</f>
        <v>7780.6495999999997</v>
      </c>
      <c r="AH129">
        <f>INDEX(PRIMAPhistCR_0_CO2!AG$2:AG$208,MATCH(Calculations_Table1!$A129,PRIMAPhistCR_0_CO2!$D$2:$D$208,0))</f>
        <v>8218.5164999999997</v>
      </c>
      <c r="AI129">
        <f>INDEX(PRIMAPhistCR_0_CO2!AH$2:AH$208,MATCH(Calculations_Table1!$A129,PRIMAPhistCR_0_CO2!$D$2:$D$208,0))</f>
        <v>8266.6730000000007</v>
      </c>
      <c r="AJ129">
        <f>INDEX(PRIMAPhistCR_0_CO2!AI$2:AI$208,MATCH(Calculations_Table1!$A129,PRIMAPhistCR_0_CO2!$D$2:$D$208,0))</f>
        <v>8344.7263000000003</v>
      </c>
      <c r="AK129">
        <f>INDEX(PRIMAPhistCR_0_CO2!AJ$2:AJ$208,MATCH(Calculations_Table1!$A129,PRIMAPhistCR_0_CO2!$D$2:$D$208,0))</f>
        <v>8432.0303999999996</v>
      </c>
      <c r="AL129">
        <f>INDEX(PRIMAPhistCR_0_CO2!AK$2:AK$208,MATCH(Calculations_Table1!$A129,PRIMAPhistCR_0_CO2!$D$2:$D$208,0))</f>
        <v>8508.8893000000007</v>
      </c>
      <c r="AM129">
        <f>INDEX(PRIMAPhistCR_0_CO2!AL$2:AL$208,MATCH(Calculations_Table1!$A129,PRIMAPhistCR_0_CO2!$D$2:$D$208,0))</f>
        <v>8199.2446</v>
      </c>
      <c r="AN129">
        <f>INDEX(PRIMAPhistCR_0_CO2!AM$2:AM$208,MATCH(Calculations_Table1!$A129,PRIMAPhistCR_0_CO2!$D$2:$D$208,0))</f>
        <v>8163.6167999999998</v>
      </c>
    </row>
    <row r="130" spans="1:40" x14ac:dyDescent="0.2">
      <c r="A130" t="s">
        <v>72</v>
      </c>
      <c r="B130" t="s">
        <v>348</v>
      </c>
      <c r="C130" t="str">
        <f t="shared" si="21"/>
        <v>Estonia</v>
      </c>
      <c r="D130">
        <f t="shared" si="22"/>
        <v>145.91412500000001</v>
      </c>
      <c r="E130">
        <f t="shared" si="23"/>
        <v>90.535422545454537</v>
      </c>
      <c r="F130">
        <f t="shared" si="24"/>
        <v>55.378702454545476</v>
      </c>
      <c r="G130" s="1">
        <f t="shared" si="14"/>
        <v>6.5661356250000007E-5</v>
      </c>
      <c r="H130" s="1">
        <f t="shared" si="15"/>
        <v>2.4920416104545462E-5</v>
      </c>
      <c r="I130" s="1">
        <f t="shared" si="16"/>
        <v>2.1280490795454536E-5</v>
      </c>
      <c r="J130" s="1">
        <f t="shared" si="17"/>
        <v>4.9390088074413073E-11</v>
      </c>
      <c r="K130" s="1">
        <f t="shared" si="18"/>
        <v>1.8744991217791395E-11</v>
      </c>
      <c r="L130">
        <f t="shared" si="25"/>
        <v>121</v>
      </c>
      <c r="M130">
        <f t="shared" si="26"/>
        <v>21</v>
      </c>
      <c r="Q130">
        <f>INDEX(PRIMAPhistCR_0_GHG!AE$2:AE$208,MATCH(Calculations_Table1!$A130,PRIMAPhistCR_0_GHG!$D$2:$D$208,0))</f>
        <v>19151.723999999998</v>
      </c>
      <c r="R130">
        <f>INDEX(PRIMAPhistCR_0_GHG!AF$2:AF$208,MATCH(Calculations_Table1!$A130,PRIMAPhistCR_0_GHG!$D$2:$D$208,0))</f>
        <v>20771.703000000001</v>
      </c>
      <c r="S130">
        <f>INDEX(PRIMAPhistCR_0_GHG!AG$2:AG$208,MATCH(Calculations_Table1!$A130,PRIMAPhistCR_0_GHG!$D$2:$D$208,0))</f>
        <v>17181.617999999999</v>
      </c>
      <c r="T130">
        <f>INDEX(PRIMAPhistCR_0_GHG!AH$2:AH$208,MATCH(Calculations_Table1!$A130,PRIMAPhistCR_0_GHG!$D$2:$D$208,0))</f>
        <v>19446.530999999999</v>
      </c>
      <c r="U130">
        <f>INDEX(PRIMAPhistCR_0_GHG!AI$2:AI$208,MATCH(Calculations_Table1!$A130,PRIMAPhistCR_0_GHG!$D$2:$D$208,0))</f>
        <v>21160.761999999999</v>
      </c>
      <c r="V130">
        <f>INDEX(PRIMAPhistCR_0_GHG!AJ$2:AJ$208,MATCH(Calculations_Table1!$A130,PRIMAPhistCR_0_GHG!$D$2:$D$208,0))</f>
        <v>22279.206999999999</v>
      </c>
      <c r="W130">
        <f>INDEX(PRIMAPhistCR_0_GHG!AK$2:AK$208,MATCH(Calculations_Table1!$A130,PRIMAPhistCR_0_GHG!$D$2:$D$208,0))</f>
        <v>15682.657999999999</v>
      </c>
      <c r="X130">
        <f>INDEX(PRIMAPhistCR_0_GHG!AL$2:AL$208,MATCH(Calculations_Table1!$A130,PRIMAPhistCR_0_GHG!$D$2:$D$208,0))</f>
        <v>13903.86</v>
      </c>
      <c r="Y130">
        <f>INDEX(PRIMAPhistCR_0_GHG!AM$2:AM$208,MATCH(Calculations_Table1!$A130,PRIMAPhistCR_0_GHG!$D$2:$D$208,0))</f>
        <v>15487.786</v>
      </c>
      <c r="AA130">
        <f>INDEX(UNPop_WPP2022_UN_2020_1July!$M$18:$M$303,MATCH(Calculations_Table1!A130,UNPop_WPP2022_UN_2020_1July!$F$18:$F$303,0))</f>
        <v>1329.444</v>
      </c>
      <c r="AC130">
        <f t="shared" si="19"/>
        <v>125.868489</v>
      </c>
      <c r="AD130">
        <f t="shared" si="20"/>
        <v>78.578509454545468</v>
      </c>
      <c r="AE130">
        <f t="shared" si="27"/>
        <v>47.289979545454528</v>
      </c>
      <c r="AF130">
        <f>INDEX(PRIMAPhistCR_0_CO2!AE$2:AE$208,MATCH(Calculations_Table1!$A130,PRIMAPhistCR_0_CO2!$D$2:$D$208,0))</f>
        <v>16622.377</v>
      </c>
      <c r="AG130">
        <f>INDEX(PRIMAPhistCR_0_CO2!AF$2:AF$208,MATCH(Calculations_Table1!$A130,PRIMAPhistCR_0_CO2!$D$2:$D$208,0))</f>
        <v>18230.297999999999</v>
      </c>
      <c r="AH130">
        <f>INDEX(PRIMAPhistCR_0_CO2!AG$2:AG$208,MATCH(Calculations_Table1!$A130,PRIMAPhistCR_0_CO2!$D$2:$D$208,0))</f>
        <v>14700.027</v>
      </c>
      <c r="AI130">
        <f>INDEX(PRIMAPhistCR_0_CO2!AH$2:AH$208,MATCH(Calculations_Table1!$A130,PRIMAPhistCR_0_CO2!$D$2:$D$208,0))</f>
        <v>16996.532999999999</v>
      </c>
      <c r="AJ130">
        <f>INDEX(PRIMAPhistCR_0_CO2!AI$2:AI$208,MATCH(Calculations_Table1!$A130,PRIMAPhistCR_0_CO2!$D$2:$D$208,0))</f>
        <v>18664.736000000001</v>
      </c>
      <c r="AK130">
        <f>INDEX(PRIMAPhistCR_0_CO2!AJ$2:AJ$208,MATCH(Calculations_Table1!$A130,PRIMAPhistCR_0_CO2!$D$2:$D$208,0))</f>
        <v>19794.011999999999</v>
      </c>
      <c r="AL130">
        <f>INDEX(PRIMAPhistCR_0_CO2!AK$2:AK$208,MATCH(Calculations_Table1!$A130,PRIMAPhistCR_0_CO2!$D$2:$D$208,0))</f>
        <v>13127.300999999999</v>
      </c>
      <c r="AM130">
        <f>INDEX(PRIMAPhistCR_0_CO2!AL$2:AL$208,MATCH(Calculations_Table1!$A130,PRIMAPhistCR_0_CO2!$D$2:$D$208,0))</f>
        <v>11400.499</v>
      </c>
      <c r="AN130">
        <f>INDEX(PRIMAPhistCR_0_CO2!AM$2:AM$208,MATCH(Calculations_Table1!$A130,PRIMAPhistCR_0_CO2!$D$2:$D$208,0))</f>
        <v>12955.083000000001</v>
      </c>
    </row>
    <row r="131" spans="1:40" x14ac:dyDescent="0.2">
      <c r="A131" t="s">
        <v>85</v>
      </c>
      <c r="B131" t="s">
        <v>349</v>
      </c>
      <c r="C131" t="str">
        <f t="shared" si="21"/>
        <v>Equatorial Guinea</v>
      </c>
      <c r="D131">
        <f t="shared" si="22"/>
        <v>139.612244</v>
      </c>
      <c r="E131">
        <f t="shared" si="23"/>
        <v>100.10233054545454</v>
      </c>
      <c r="F131">
        <f t="shared" si="24"/>
        <v>39.509913454545469</v>
      </c>
      <c r="G131" s="1">
        <f t="shared" si="14"/>
        <v>6.2825509799999994E-5</v>
      </c>
      <c r="H131" s="1">
        <f t="shared" si="15"/>
        <v>1.7779461054545461E-5</v>
      </c>
      <c r="I131" s="1">
        <f t="shared" si="16"/>
        <v>1.0159729433181822E-5</v>
      </c>
      <c r="J131" s="1">
        <f t="shared" si="17"/>
        <v>3.9363145993638038E-11</v>
      </c>
      <c r="K131" s="1">
        <f t="shared" si="18"/>
        <v>1.113967118462244E-11</v>
      </c>
      <c r="L131">
        <f t="shared" si="25"/>
        <v>122</v>
      </c>
      <c r="M131">
        <f t="shared" si="26"/>
        <v>30</v>
      </c>
      <c r="Q131">
        <f>INDEX(PRIMAPhistCR_0_GHG!AE$2:AE$208,MATCH(Calculations_Table1!$A131,PRIMAPhistCR_0_GHG!$D$2:$D$208,0))</f>
        <v>21175.492999999999</v>
      </c>
      <c r="R131">
        <f>INDEX(PRIMAPhistCR_0_GHG!AF$2:AF$208,MATCH(Calculations_Table1!$A131,PRIMAPhistCR_0_GHG!$D$2:$D$208,0))</f>
        <v>20699.813999999998</v>
      </c>
      <c r="S131">
        <f>INDEX(PRIMAPhistCR_0_GHG!AG$2:AG$208,MATCH(Calculations_Table1!$A131,PRIMAPhistCR_0_GHG!$D$2:$D$208,0))</f>
        <v>18718.991000000002</v>
      </c>
      <c r="T131">
        <f>INDEX(PRIMAPhistCR_0_GHG!AH$2:AH$208,MATCH(Calculations_Table1!$A131,PRIMAPhistCR_0_GHG!$D$2:$D$208,0))</f>
        <v>17514.198</v>
      </c>
      <c r="U131">
        <f>INDEX(PRIMAPhistCR_0_GHG!AI$2:AI$208,MATCH(Calculations_Table1!$A131,PRIMAPhistCR_0_GHG!$D$2:$D$208,0))</f>
        <v>16322.374</v>
      </c>
      <c r="V131">
        <f>INDEX(PRIMAPhistCR_0_GHG!AJ$2:AJ$208,MATCH(Calculations_Table1!$A131,PRIMAPhistCR_0_GHG!$D$2:$D$208,0))</f>
        <v>17637.131000000001</v>
      </c>
      <c r="W131">
        <f>INDEX(PRIMAPhistCR_0_GHG!AK$2:AK$208,MATCH(Calculations_Table1!$A131,PRIMAPhistCR_0_GHG!$D$2:$D$208,0))</f>
        <v>17144.740000000002</v>
      </c>
      <c r="X131">
        <f>INDEX(PRIMAPhistCR_0_GHG!AL$2:AL$208,MATCH(Calculations_Table1!$A131,PRIMAPhistCR_0_GHG!$D$2:$D$208,0))</f>
        <v>17164.327000000001</v>
      </c>
      <c r="Y131">
        <f>INDEX(PRIMAPhistCR_0_GHG!AM$2:AM$208,MATCH(Calculations_Table1!$A131,PRIMAPhistCR_0_GHG!$D$2:$D$208,0))</f>
        <v>14410.669</v>
      </c>
      <c r="AA131">
        <f>INDEX(UNPop_WPP2022_UN_2020_1July!$M$18:$M$303,MATCH(Calculations_Table1!A131,UNPop_WPP2022_UN_2020_1July!$F$18:$F$303,0))</f>
        <v>1596.049</v>
      </c>
      <c r="AC131">
        <f t="shared" si="19"/>
        <v>68.479623900000007</v>
      </c>
      <c r="AD131">
        <f t="shared" si="20"/>
        <v>45.902447381818178</v>
      </c>
      <c r="AE131">
        <f t="shared" si="27"/>
        <v>22.57717651818183</v>
      </c>
      <c r="AF131">
        <f>INDEX(PRIMAPhistCR_0_CO2!AE$2:AE$208,MATCH(Calculations_Table1!$A131,PRIMAPhistCR_0_CO2!$D$2:$D$208,0))</f>
        <v>9710.1330999999991</v>
      </c>
      <c r="AG131">
        <f>INDEX(PRIMAPhistCR_0_CO2!AF$2:AF$208,MATCH(Calculations_Table1!$A131,PRIMAPhistCR_0_CO2!$D$2:$D$208,0))</f>
        <v>9232.1414000000004</v>
      </c>
      <c r="AH131">
        <f>INDEX(PRIMAPhistCR_0_CO2!AG$2:AG$208,MATCH(Calculations_Table1!$A131,PRIMAPhistCR_0_CO2!$D$2:$D$208,0))</f>
        <v>8190.3247000000001</v>
      </c>
      <c r="AI131">
        <f>INDEX(PRIMAPhistCR_0_CO2!AH$2:AH$208,MATCH(Calculations_Table1!$A131,PRIMAPhistCR_0_CO2!$D$2:$D$208,0))</f>
        <v>7785.1992</v>
      </c>
      <c r="AJ131">
        <f>INDEX(PRIMAPhistCR_0_CO2!AI$2:AI$208,MATCH(Calculations_Table1!$A131,PRIMAPhistCR_0_CO2!$D$2:$D$208,0))</f>
        <v>7245.5499</v>
      </c>
      <c r="AK131">
        <f>INDEX(PRIMAPhistCR_0_CO2!AJ$2:AJ$208,MATCH(Calculations_Table1!$A131,PRIMAPhistCR_0_CO2!$D$2:$D$208,0))</f>
        <v>9072.9398000000001</v>
      </c>
      <c r="AL131">
        <f>INDEX(PRIMAPhistCR_0_CO2!AK$2:AK$208,MATCH(Calculations_Table1!$A131,PRIMAPhistCR_0_CO2!$D$2:$D$208,0))</f>
        <v>9313.8382999999994</v>
      </c>
      <c r="AM131">
        <f>INDEX(PRIMAPhistCR_0_CO2!AL$2:AL$208,MATCH(Calculations_Table1!$A131,PRIMAPhistCR_0_CO2!$D$2:$D$208,0))</f>
        <v>8756.4467999999997</v>
      </c>
      <c r="AN131">
        <f>INDEX(PRIMAPhistCR_0_CO2!AM$2:AM$208,MATCH(Calculations_Table1!$A131,PRIMAPhistCR_0_CO2!$D$2:$D$208,0))</f>
        <v>8883.1838000000007</v>
      </c>
    </row>
    <row r="132" spans="1:40" x14ac:dyDescent="0.2">
      <c r="A132" t="s">
        <v>184</v>
      </c>
      <c r="B132" t="s">
        <v>350</v>
      </c>
      <c r="C132" t="str">
        <f t="shared" si="21"/>
        <v>Slovenia</v>
      </c>
      <c r="D132">
        <f t="shared" si="22"/>
        <v>131.72071</v>
      </c>
      <c r="E132">
        <f t="shared" si="23"/>
        <v>62.129817454545453</v>
      </c>
      <c r="F132">
        <f t="shared" si="24"/>
        <v>69.590892545454551</v>
      </c>
      <c r="G132" s="1">
        <f t="shared" si="14"/>
        <v>5.9274319499999993E-5</v>
      </c>
      <c r="H132" s="1">
        <f t="shared" si="15"/>
        <v>3.1315901645454548E-5</v>
      </c>
      <c r="I132" s="1">
        <f t="shared" si="16"/>
        <v>2.6597362970454541E-5</v>
      </c>
      <c r="J132" s="1">
        <f t="shared" si="17"/>
        <v>2.7990730959591352E-11</v>
      </c>
      <c r="K132" s="1">
        <f t="shared" si="18"/>
        <v>1.4788106976326273E-11</v>
      </c>
      <c r="L132">
        <f t="shared" si="25"/>
        <v>123</v>
      </c>
      <c r="M132">
        <f t="shared" si="26"/>
        <v>57</v>
      </c>
      <c r="Q132">
        <f>INDEX(PRIMAPhistCR_0_GHG!AE$2:AE$208,MATCH(Calculations_Table1!$A132,PRIMAPhistCR_0_GHG!$D$2:$D$208,0))</f>
        <v>13142.846</v>
      </c>
      <c r="R132">
        <f>INDEX(PRIMAPhistCR_0_GHG!AF$2:AF$208,MATCH(Calculations_Table1!$A132,PRIMAPhistCR_0_GHG!$D$2:$D$208,0))</f>
        <v>17506.697</v>
      </c>
      <c r="S132">
        <f>INDEX(PRIMAPhistCR_0_GHG!AG$2:AG$208,MATCH(Calculations_Table1!$A132,PRIMAPhistCR_0_GHG!$D$2:$D$208,0))</f>
        <v>17794.522000000001</v>
      </c>
      <c r="T132">
        <f>INDEX(PRIMAPhistCR_0_GHG!AH$2:AH$208,MATCH(Calculations_Table1!$A132,PRIMAPhistCR_0_GHG!$D$2:$D$208,0))</f>
        <v>18823.598999999998</v>
      </c>
      <c r="U132">
        <f>INDEX(PRIMAPhistCR_0_GHG!AI$2:AI$208,MATCH(Calculations_Table1!$A132,PRIMAPhistCR_0_GHG!$D$2:$D$208,0))</f>
        <v>18895.252</v>
      </c>
      <c r="V132">
        <f>INDEX(PRIMAPhistCR_0_GHG!AJ$2:AJ$208,MATCH(Calculations_Table1!$A132,PRIMAPhistCR_0_GHG!$D$2:$D$208,0))</f>
        <v>18807.620999999999</v>
      </c>
      <c r="W132">
        <f>INDEX(PRIMAPhistCR_0_GHG!AK$2:AK$208,MATCH(Calculations_Table1!$A132,PRIMAPhistCR_0_GHG!$D$2:$D$208,0))</f>
        <v>13928.453</v>
      </c>
      <c r="X132">
        <f>INDEX(PRIMAPhistCR_0_GHG!AL$2:AL$208,MATCH(Calculations_Table1!$A132,PRIMAPhistCR_0_GHG!$D$2:$D$208,0))</f>
        <v>12899.25</v>
      </c>
      <c r="Y132">
        <f>INDEX(PRIMAPhistCR_0_GHG!AM$2:AM$208,MATCH(Calculations_Table1!$A132,PRIMAPhistCR_0_GHG!$D$2:$D$208,0))</f>
        <v>13065.316000000001</v>
      </c>
      <c r="AA132">
        <f>INDEX(UNPop_WPP2022_UN_2020_1July!$M$18:$M$303,MATCH(Calculations_Table1!A132,UNPop_WPP2022_UN_2020_1July!$F$18:$F$303,0))</f>
        <v>2117.6410000000001</v>
      </c>
      <c r="AC132">
        <f t="shared" si="19"/>
        <v>105.30585649999999</v>
      </c>
      <c r="AD132">
        <f t="shared" si="20"/>
        <v>46.200605454545453</v>
      </c>
      <c r="AE132">
        <f t="shared" si="27"/>
        <v>59.105251045454537</v>
      </c>
      <c r="AF132">
        <f>INDEX(PRIMAPhistCR_0_CO2!AE$2:AE$208,MATCH(Calculations_Table1!$A132,PRIMAPhistCR_0_CO2!$D$2:$D$208,0))</f>
        <v>9773.2049999999999</v>
      </c>
      <c r="AG132">
        <f>INDEX(PRIMAPhistCR_0_CO2!AF$2:AF$208,MATCH(Calculations_Table1!$A132,PRIMAPhistCR_0_CO2!$D$2:$D$208,0))</f>
        <v>14224.771000000001</v>
      </c>
      <c r="AH132">
        <f>INDEX(PRIMAPhistCR_0_CO2!AG$2:AG$208,MATCH(Calculations_Table1!$A132,PRIMAPhistCR_0_CO2!$D$2:$D$208,0))</f>
        <v>14410.284</v>
      </c>
      <c r="AI132">
        <f>INDEX(PRIMAPhistCR_0_CO2!AH$2:AH$208,MATCH(Calculations_Table1!$A132,PRIMAPhistCR_0_CO2!$D$2:$D$208,0))</f>
        <v>15372.315000000001</v>
      </c>
      <c r="AJ132">
        <f>INDEX(PRIMAPhistCR_0_CO2!AI$2:AI$208,MATCH(Calculations_Table1!$A132,PRIMAPhistCR_0_CO2!$D$2:$D$208,0))</f>
        <v>15524.659</v>
      </c>
      <c r="AK132">
        <f>INDEX(PRIMAPhistCR_0_CO2!AJ$2:AJ$208,MATCH(Calculations_Table1!$A132,PRIMAPhistCR_0_CO2!$D$2:$D$208,0))</f>
        <v>15526.262000000001</v>
      </c>
      <c r="AL132">
        <f>INDEX(PRIMAPhistCR_0_CO2!AK$2:AK$208,MATCH(Calculations_Table1!$A132,PRIMAPhistCR_0_CO2!$D$2:$D$208,0))</f>
        <v>10655.669</v>
      </c>
      <c r="AM132">
        <f>INDEX(PRIMAPhistCR_0_CO2!AL$2:AL$208,MATCH(Calculations_Table1!$A132,PRIMAPhistCR_0_CO2!$D$2:$D$208,0))</f>
        <v>9674.3032999999996</v>
      </c>
      <c r="AN132">
        <f>INDEX(PRIMAPhistCR_0_CO2!AM$2:AM$208,MATCH(Calculations_Table1!$A132,PRIMAPhistCR_0_CO2!$D$2:$D$208,0))</f>
        <v>9917.5931999999993</v>
      </c>
    </row>
    <row r="133" spans="1:40" x14ac:dyDescent="0.2">
      <c r="A133" t="s">
        <v>42</v>
      </c>
      <c r="B133" t="s">
        <v>351</v>
      </c>
      <c r="C133" t="str">
        <f t="shared" si="21"/>
        <v>Brunei Darussalam</v>
      </c>
      <c r="D133">
        <f t="shared" si="22"/>
        <v>122.20434299999999</v>
      </c>
      <c r="E133">
        <f t="shared" si="23"/>
        <v>69.16749745454544</v>
      </c>
      <c r="F133">
        <f t="shared" si="24"/>
        <v>53.036845545454554</v>
      </c>
      <c r="G133" s="1">
        <f t="shared" si="14"/>
        <v>5.4991954349999996E-5</v>
      </c>
      <c r="H133" s="1">
        <f t="shared" si="15"/>
        <v>2.386658049545455E-5</v>
      </c>
      <c r="I133" s="1">
        <f t="shared" si="16"/>
        <v>1.777699686272727E-5</v>
      </c>
      <c r="J133" s="1">
        <f t="shared" si="17"/>
        <v>1.2449364276416322E-10</v>
      </c>
      <c r="K133" s="1">
        <f t="shared" si="18"/>
        <v>5.4030404653244777E-11</v>
      </c>
      <c r="L133">
        <f t="shared" si="25"/>
        <v>124</v>
      </c>
      <c r="M133">
        <f t="shared" si="26"/>
        <v>2</v>
      </c>
      <c r="Q133">
        <f>INDEX(PRIMAPhistCR_0_GHG!AE$2:AE$208,MATCH(Calculations_Table1!$A133,PRIMAPhistCR_0_GHG!$D$2:$D$208,0))</f>
        <v>14631.585999999999</v>
      </c>
      <c r="R133">
        <f>INDEX(PRIMAPhistCR_0_GHG!AF$2:AF$208,MATCH(Calculations_Table1!$A133,PRIMAPhistCR_0_GHG!$D$2:$D$208,0))</f>
        <v>15597.825999999999</v>
      </c>
      <c r="S133">
        <f>INDEX(PRIMAPhistCR_0_GHG!AG$2:AG$208,MATCH(Calculations_Table1!$A133,PRIMAPhistCR_0_GHG!$D$2:$D$208,0))</f>
        <v>13552.013000000001</v>
      </c>
      <c r="T133">
        <f>INDEX(PRIMAPhistCR_0_GHG!AH$2:AH$208,MATCH(Calculations_Table1!$A133,PRIMAPhistCR_0_GHG!$D$2:$D$208,0))</f>
        <v>14107.254000000001</v>
      </c>
      <c r="U133">
        <f>INDEX(PRIMAPhistCR_0_GHG!AI$2:AI$208,MATCH(Calculations_Table1!$A133,PRIMAPhistCR_0_GHG!$D$2:$D$208,0))</f>
        <v>16004.753000000001</v>
      </c>
      <c r="V133">
        <f>INDEX(PRIMAPhistCR_0_GHG!AJ$2:AJ$208,MATCH(Calculations_Table1!$A133,PRIMAPhistCR_0_GHG!$D$2:$D$208,0))</f>
        <v>16412.738000000001</v>
      </c>
      <c r="W133">
        <f>INDEX(PRIMAPhistCR_0_GHG!AK$2:AK$208,MATCH(Calculations_Table1!$A133,PRIMAPhistCR_0_GHG!$D$2:$D$208,0))</f>
        <v>16937.924999999999</v>
      </c>
      <c r="X133">
        <f>INDEX(PRIMAPhistCR_0_GHG!AL$2:AL$208,MATCH(Calculations_Table1!$A133,PRIMAPhistCR_0_GHG!$D$2:$D$208,0))</f>
        <v>14038.654</v>
      </c>
      <c r="Y133">
        <f>INDEX(PRIMAPhistCR_0_GHG!AM$2:AM$208,MATCH(Calculations_Table1!$A133,PRIMAPhistCR_0_GHG!$D$2:$D$208,0))</f>
        <v>15553.18</v>
      </c>
      <c r="AA133">
        <f>INDEX(UNPop_WPP2022_UN_2020_1July!$M$18:$M$303,MATCH(Calculations_Table1!A133,UNPop_WPP2022_UN_2020_1July!$F$18:$F$303,0))</f>
        <v>441.72500000000002</v>
      </c>
      <c r="AC133">
        <f t="shared" si="19"/>
        <v>79.308445399999997</v>
      </c>
      <c r="AD133">
        <f t="shared" si="20"/>
        <v>39.804007927272728</v>
      </c>
      <c r="AE133">
        <f t="shared" si="27"/>
        <v>39.504437472727268</v>
      </c>
      <c r="AF133">
        <f>INDEX(PRIMAPhistCR_0_CO2!AE$2:AE$208,MATCH(Calculations_Table1!$A133,PRIMAPhistCR_0_CO2!$D$2:$D$208,0))</f>
        <v>8420.0786000000007</v>
      </c>
      <c r="AG133">
        <f>INDEX(PRIMAPhistCR_0_CO2!AF$2:AF$208,MATCH(Calculations_Table1!$A133,PRIMAPhistCR_0_CO2!$D$2:$D$208,0))</f>
        <v>9600.8286000000007</v>
      </c>
      <c r="AH133">
        <f>INDEX(PRIMAPhistCR_0_CO2!AG$2:AG$208,MATCH(Calculations_Table1!$A133,PRIMAPhistCR_0_CO2!$D$2:$D$208,0))</f>
        <v>7675.8629000000001</v>
      </c>
      <c r="AI133">
        <f>INDEX(PRIMAPhistCR_0_CO2!AH$2:AH$208,MATCH(Calculations_Table1!$A133,PRIMAPhistCR_0_CO2!$D$2:$D$208,0))</f>
        <v>8480.3359</v>
      </c>
      <c r="AJ133">
        <f>INDEX(PRIMAPhistCR_0_CO2!AI$2:AI$208,MATCH(Calculations_Table1!$A133,PRIMAPhistCR_0_CO2!$D$2:$D$208,0))</f>
        <v>10090.409</v>
      </c>
      <c r="AK133">
        <f>INDEX(PRIMAPhistCR_0_CO2!AJ$2:AJ$208,MATCH(Calculations_Table1!$A133,PRIMAPhistCR_0_CO2!$D$2:$D$208,0))</f>
        <v>10199.267</v>
      </c>
      <c r="AL133">
        <f>INDEX(PRIMAPhistCR_0_CO2!AK$2:AK$208,MATCH(Calculations_Table1!$A133,PRIMAPhistCR_0_CO2!$D$2:$D$208,0))</f>
        <v>11129.421</v>
      </c>
      <c r="AM133">
        <f>INDEX(PRIMAPhistCR_0_CO2!AL$2:AL$208,MATCH(Calculations_Table1!$A133,PRIMAPhistCR_0_CO2!$D$2:$D$208,0))</f>
        <v>10868.875</v>
      </c>
      <c r="AN133">
        <f>INDEX(PRIMAPhistCR_0_CO2!AM$2:AM$208,MATCH(Calculations_Table1!$A133,PRIMAPhistCR_0_CO2!$D$2:$D$208,0))</f>
        <v>11263.446</v>
      </c>
    </row>
    <row r="134" spans="1:40" x14ac:dyDescent="0.2">
      <c r="A134" t="s">
        <v>58</v>
      </c>
      <c r="B134" t="s">
        <v>352</v>
      </c>
      <c r="C134" t="str">
        <f t="shared" si="21"/>
        <v>Costa Rica</v>
      </c>
      <c r="D134">
        <f t="shared" si="22"/>
        <v>118.991676</v>
      </c>
      <c r="E134">
        <f t="shared" si="23"/>
        <v>94.65563781818183</v>
      </c>
      <c r="F134">
        <f t="shared" si="24"/>
        <v>24.336038181818168</v>
      </c>
      <c r="G134" s="1">
        <f t="shared" si="14"/>
        <v>5.3546254199999997E-5</v>
      </c>
      <c r="H134" s="1">
        <f t="shared" si="15"/>
        <v>1.0951217181818174E-5</v>
      </c>
      <c r="I134" s="1">
        <f t="shared" si="16"/>
        <v>-9.044163531818135E-7</v>
      </c>
      <c r="J134" s="1">
        <f t="shared" si="17"/>
        <v>1.0451914259028462E-11</v>
      </c>
      <c r="K134" s="1">
        <f t="shared" si="18"/>
        <v>2.1376132602822263E-12</v>
      </c>
      <c r="L134">
        <f t="shared" si="25"/>
        <v>125</v>
      </c>
      <c r="M134">
        <f t="shared" si="26"/>
        <v>134</v>
      </c>
      <c r="Q134">
        <f>INDEX(PRIMAPhistCR_0_GHG!AE$2:AE$208,MATCH(Calculations_Table1!$A134,PRIMAPhistCR_0_GHG!$D$2:$D$208,0))</f>
        <v>20023.308000000001</v>
      </c>
      <c r="R134">
        <f>INDEX(PRIMAPhistCR_0_GHG!AF$2:AF$208,MATCH(Calculations_Table1!$A134,PRIMAPhistCR_0_GHG!$D$2:$D$208,0))</f>
        <v>13961.355</v>
      </c>
      <c r="S134">
        <f>INDEX(PRIMAPhistCR_0_GHG!AG$2:AG$208,MATCH(Calculations_Table1!$A134,PRIMAPhistCR_0_GHG!$D$2:$D$208,0))</f>
        <v>15384.69</v>
      </c>
      <c r="T134">
        <f>INDEX(PRIMAPhistCR_0_GHG!AH$2:AH$208,MATCH(Calculations_Table1!$A134,PRIMAPhistCR_0_GHG!$D$2:$D$208,0))</f>
        <v>14062.782999999999</v>
      </c>
      <c r="U134">
        <f>INDEX(PRIMAPhistCR_0_GHG!AI$2:AI$208,MATCH(Calculations_Table1!$A134,PRIMAPhistCR_0_GHG!$D$2:$D$208,0))</f>
        <v>12901.661</v>
      </c>
      <c r="V134">
        <f>INDEX(PRIMAPhistCR_0_GHG!AJ$2:AJ$208,MATCH(Calculations_Table1!$A134,PRIMAPhistCR_0_GHG!$D$2:$D$208,0))</f>
        <v>15417.956</v>
      </c>
      <c r="W134">
        <f>INDEX(PRIMAPhistCR_0_GHG!AK$2:AK$208,MATCH(Calculations_Table1!$A134,PRIMAPhistCR_0_GHG!$D$2:$D$208,0))</f>
        <v>16438.436000000002</v>
      </c>
      <c r="X134">
        <f>INDEX(PRIMAPhistCR_0_GHG!AL$2:AL$208,MATCH(Calculations_Table1!$A134,PRIMAPhistCR_0_GHG!$D$2:$D$208,0))</f>
        <v>14722.217000000001</v>
      </c>
      <c r="Y134">
        <f>INDEX(PRIMAPhistCR_0_GHG!AM$2:AM$208,MATCH(Calculations_Table1!$A134,PRIMAPhistCR_0_GHG!$D$2:$D$208,0))</f>
        <v>16102.578</v>
      </c>
      <c r="AA134">
        <f>INDEX(UNPop_WPP2022_UN_2020_1July!$M$18:$M$303,MATCH(Calculations_Table1!A134,UNPop_WPP2022_UN_2020_1July!$F$18:$F$303,0))</f>
        <v>5123.1049999999996</v>
      </c>
      <c r="AC134">
        <f t="shared" si="19"/>
        <v>58.842495700000015</v>
      </c>
      <c r="AD134">
        <f t="shared" si="20"/>
        <v>60.852309818181823</v>
      </c>
      <c r="AE134">
        <f t="shared" si="27"/>
        <v>-2.0098141181818079</v>
      </c>
      <c r="AF134">
        <f>INDEX(PRIMAPhistCR_0_CO2!AE$2:AE$208,MATCH(Calculations_Table1!$A134,PRIMAPhistCR_0_CO2!$D$2:$D$208,0))</f>
        <v>12872.603999999999</v>
      </c>
      <c r="AG134">
        <f>INDEX(PRIMAPhistCR_0_CO2!AF$2:AF$208,MATCH(Calculations_Table1!$A134,PRIMAPhistCR_0_CO2!$D$2:$D$208,0))</f>
        <v>6794.3339999999998</v>
      </c>
      <c r="AH134">
        <f>INDEX(PRIMAPhistCR_0_CO2!AG$2:AG$208,MATCH(Calculations_Table1!$A134,PRIMAPhistCR_0_CO2!$D$2:$D$208,0))</f>
        <v>8207.2985000000008</v>
      </c>
      <c r="AI134">
        <f>INDEX(PRIMAPhistCR_0_CO2!AH$2:AH$208,MATCH(Calculations_Table1!$A134,PRIMAPhistCR_0_CO2!$D$2:$D$208,0))</f>
        <v>6768.7242999999999</v>
      </c>
      <c r="AJ134">
        <f>INDEX(PRIMAPhistCR_0_CO2!AI$2:AI$208,MATCH(Calculations_Table1!$A134,PRIMAPhistCR_0_CO2!$D$2:$D$208,0))</f>
        <v>5526.8684999999996</v>
      </c>
      <c r="AK134">
        <f>INDEX(PRIMAPhistCR_0_CO2!AJ$2:AJ$208,MATCH(Calculations_Table1!$A134,PRIMAPhistCR_0_CO2!$D$2:$D$208,0))</f>
        <v>7732.7878000000001</v>
      </c>
      <c r="AL134">
        <f>INDEX(PRIMAPhistCR_0_CO2!AK$2:AK$208,MATCH(Calculations_Table1!$A134,PRIMAPhistCR_0_CO2!$D$2:$D$208,0))</f>
        <v>8581.1188000000002</v>
      </c>
      <c r="AM134">
        <f>INDEX(PRIMAPhistCR_0_CO2!AL$2:AL$208,MATCH(Calculations_Table1!$A134,PRIMAPhistCR_0_CO2!$D$2:$D$208,0))</f>
        <v>7062.1018000000004</v>
      </c>
      <c r="AN134">
        <f>INDEX(PRIMAPhistCR_0_CO2!AM$2:AM$208,MATCH(Calculations_Table1!$A134,PRIMAPhistCR_0_CO2!$D$2:$D$208,0))</f>
        <v>8169.2619999999997</v>
      </c>
    </row>
    <row r="135" spans="1:40" x14ac:dyDescent="0.2">
      <c r="A135" t="s">
        <v>116</v>
      </c>
      <c r="B135" t="s">
        <v>353</v>
      </c>
      <c r="C135" t="str">
        <f t="shared" si="21"/>
        <v>Liberia</v>
      </c>
      <c r="D135">
        <f t="shared" si="22"/>
        <v>117.49621499999998</v>
      </c>
      <c r="E135">
        <f t="shared" si="23"/>
        <v>64.825175999999999</v>
      </c>
      <c r="F135">
        <f t="shared" si="24"/>
        <v>52.671038999999979</v>
      </c>
      <c r="G135" s="1">
        <f t="shared" si="14"/>
        <v>5.2873296749999987E-5</v>
      </c>
      <c r="H135" s="1">
        <f t="shared" si="15"/>
        <v>2.3701967549999991E-5</v>
      </c>
      <c r="I135" s="1">
        <f t="shared" si="16"/>
        <v>1.7962274168181825E-5</v>
      </c>
      <c r="J135" s="1">
        <f t="shared" si="17"/>
        <v>1.0392614008928401E-11</v>
      </c>
      <c r="K135" s="1">
        <f t="shared" si="18"/>
        <v>4.6587864790045718E-12</v>
      </c>
      <c r="L135">
        <f t="shared" si="25"/>
        <v>126</v>
      </c>
      <c r="M135">
        <f t="shared" si="26"/>
        <v>136</v>
      </c>
      <c r="Q135">
        <f>INDEX(PRIMAPhistCR_0_GHG!AE$2:AE$208,MATCH(Calculations_Table1!$A135,PRIMAPhistCR_0_GHG!$D$2:$D$208,0))</f>
        <v>13713.018</v>
      </c>
      <c r="R135">
        <f>INDEX(PRIMAPhistCR_0_GHG!AF$2:AF$208,MATCH(Calculations_Table1!$A135,PRIMAPhistCR_0_GHG!$D$2:$D$208,0))</f>
        <v>14182.465</v>
      </c>
      <c r="S135">
        <f>INDEX(PRIMAPhistCR_0_GHG!AG$2:AG$208,MATCH(Calculations_Table1!$A135,PRIMAPhistCR_0_GHG!$D$2:$D$208,0))</f>
        <v>14398.207</v>
      </c>
      <c r="T135">
        <f>INDEX(PRIMAPhistCR_0_GHG!AH$2:AH$208,MATCH(Calculations_Table1!$A135,PRIMAPhistCR_0_GHG!$D$2:$D$208,0))</f>
        <v>14521.511</v>
      </c>
      <c r="U135">
        <f>INDEX(PRIMAPhistCR_0_GHG!AI$2:AI$208,MATCH(Calculations_Table1!$A135,PRIMAPhistCR_0_GHG!$D$2:$D$208,0))</f>
        <v>14470.564</v>
      </c>
      <c r="V135">
        <f>INDEX(PRIMAPhistCR_0_GHG!AJ$2:AJ$208,MATCH(Calculations_Table1!$A135,PRIMAPhistCR_0_GHG!$D$2:$D$208,0))</f>
        <v>14710.272999999999</v>
      </c>
      <c r="W135">
        <f>INDEX(PRIMAPhistCR_0_GHG!AK$2:AK$208,MATCH(Calculations_Table1!$A135,PRIMAPhistCR_0_GHG!$D$2:$D$208,0))</f>
        <v>14967.071</v>
      </c>
      <c r="X135">
        <f>INDEX(PRIMAPhistCR_0_GHG!AL$2:AL$208,MATCH(Calculations_Table1!$A135,PRIMAPhistCR_0_GHG!$D$2:$D$208,0))</f>
        <v>15031.242</v>
      </c>
      <c r="Y135">
        <f>INDEX(PRIMAPhistCR_0_GHG!AM$2:AM$208,MATCH(Calculations_Table1!$A135,PRIMAPhistCR_0_GHG!$D$2:$D$208,0))</f>
        <v>15214.882</v>
      </c>
      <c r="AA135">
        <f>INDEX(UNPop_WPP2022_UN_2020_1July!$M$18:$M$303,MATCH(Calculations_Table1!A135,UNPop_WPP2022_UN_2020_1July!$F$18:$F$303,0))</f>
        <v>5087.5839999999998</v>
      </c>
      <c r="AC135">
        <f t="shared" si="19"/>
        <v>92.053459000000018</v>
      </c>
      <c r="AD135">
        <f t="shared" si="20"/>
        <v>52.137294181818184</v>
      </c>
      <c r="AE135">
        <f t="shared" si="27"/>
        <v>39.916164818181834</v>
      </c>
      <c r="AF135">
        <f>INDEX(PRIMAPhistCR_0_CO2!AE$2:AE$208,MATCH(Calculations_Table1!$A135,PRIMAPhistCR_0_CO2!$D$2:$D$208,0))</f>
        <v>11029.043</v>
      </c>
      <c r="AG135">
        <f>INDEX(PRIMAPhistCR_0_CO2!AF$2:AF$208,MATCH(Calculations_Table1!$A135,PRIMAPhistCR_0_CO2!$D$2:$D$208,0))</f>
        <v>11343.487999999999</v>
      </c>
      <c r="AH135">
        <f>INDEX(PRIMAPhistCR_0_CO2!AG$2:AG$208,MATCH(Calculations_Table1!$A135,PRIMAPhistCR_0_CO2!$D$2:$D$208,0))</f>
        <v>11355.269</v>
      </c>
      <c r="AI135">
        <f>INDEX(PRIMAPhistCR_0_CO2!AH$2:AH$208,MATCH(Calculations_Table1!$A135,PRIMAPhistCR_0_CO2!$D$2:$D$208,0))</f>
        <v>11509.235000000001</v>
      </c>
      <c r="AJ135">
        <f>INDEX(PRIMAPhistCR_0_CO2!AI$2:AI$208,MATCH(Calculations_Table1!$A135,PRIMAPhistCR_0_CO2!$D$2:$D$208,0))</f>
        <v>11383.063</v>
      </c>
      <c r="AK135">
        <f>INDEX(PRIMAPhistCR_0_CO2!AJ$2:AJ$208,MATCH(Calculations_Table1!$A135,PRIMAPhistCR_0_CO2!$D$2:$D$208,0))</f>
        <v>11529.324000000001</v>
      </c>
      <c r="AL135">
        <f>INDEX(PRIMAPhistCR_0_CO2!AK$2:AK$208,MATCH(Calculations_Table1!$A135,PRIMAPhistCR_0_CO2!$D$2:$D$208,0))</f>
        <v>11579.331</v>
      </c>
      <c r="AM135">
        <f>INDEX(PRIMAPhistCR_0_CO2!AL$2:AL$208,MATCH(Calculations_Table1!$A135,PRIMAPhistCR_0_CO2!$D$2:$D$208,0))</f>
        <v>11605.326999999999</v>
      </c>
      <c r="AN135">
        <f>INDEX(PRIMAPhistCR_0_CO2!AM$2:AM$208,MATCH(Calculations_Table1!$A135,PRIMAPhistCR_0_CO2!$D$2:$D$208,0))</f>
        <v>11748.422</v>
      </c>
    </row>
    <row r="136" spans="1:40" x14ac:dyDescent="0.2">
      <c r="A136" t="s">
        <v>122</v>
      </c>
      <c r="B136" t="s">
        <v>354</v>
      </c>
      <c r="C136" t="str">
        <f t="shared" si="21"/>
        <v>Lithuania</v>
      </c>
      <c r="D136">
        <f t="shared" si="22"/>
        <v>108.01948999999999</v>
      </c>
      <c r="E136">
        <f t="shared" si="23"/>
        <v>49.697803999999998</v>
      </c>
      <c r="F136">
        <f t="shared" si="24"/>
        <v>58.321685999999993</v>
      </c>
      <c r="G136" s="1">
        <f t="shared" si="14"/>
        <v>4.860877049999999E-5</v>
      </c>
      <c r="H136" s="1">
        <f t="shared" si="15"/>
        <v>2.6244758699999996E-5</v>
      </c>
      <c r="I136" s="1">
        <f t="shared" si="16"/>
        <v>1.5646351892727274E-5</v>
      </c>
      <c r="J136" s="1">
        <f t="shared" si="17"/>
        <v>1.7235520785797935E-11</v>
      </c>
      <c r="K136" s="1">
        <f t="shared" si="18"/>
        <v>9.3057709429639108E-12</v>
      </c>
      <c r="L136">
        <f t="shared" si="25"/>
        <v>127</v>
      </c>
      <c r="M136">
        <f t="shared" si="26"/>
        <v>100</v>
      </c>
      <c r="Q136">
        <f>INDEX(PRIMAPhistCR_0_GHG!AE$2:AE$208,MATCH(Calculations_Table1!$A136,PRIMAPhistCR_0_GHG!$D$2:$D$208,0))</f>
        <v>10512.996999999999</v>
      </c>
      <c r="R136">
        <f>INDEX(PRIMAPhistCR_0_GHG!AF$2:AF$208,MATCH(Calculations_Table1!$A136,PRIMAPhistCR_0_GHG!$D$2:$D$208,0))</f>
        <v>11222.841</v>
      </c>
      <c r="S136">
        <f>INDEX(PRIMAPhistCR_0_GHG!AG$2:AG$208,MATCH(Calculations_Table1!$A136,PRIMAPhistCR_0_GHG!$D$2:$D$208,0))</f>
        <v>12375.458000000001</v>
      </c>
      <c r="T136">
        <f>INDEX(PRIMAPhistCR_0_GHG!AH$2:AH$208,MATCH(Calculations_Table1!$A136,PRIMAPhistCR_0_GHG!$D$2:$D$208,0))</f>
        <v>13284.445</v>
      </c>
      <c r="U136">
        <f>INDEX(PRIMAPhistCR_0_GHG!AI$2:AI$208,MATCH(Calculations_Table1!$A136,PRIMAPhistCR_0_GHG!$D$2:$D$208,0))</f>
        <v>13991.725</v>
      </c>
      <c r="V136">
        <f>INDEX(PRIMAPhistCR_0_GHG!AJ$2:AJ$208,MATCH(Calculations_Table1!$A136,PRIMAPhistCR_0_GHG!$D$2:$D$208,0))</f>
        <v>14596.237999999999</v>
      </c>
      <c r="W136">
        <f>INDEX(PRIMAPhistCR_0_GHG!AK$2:AK$208,MATCH(Calculations_Table1!$A136,PRIMAPhistCR_0_GHG!$D$2:$D$208,0))</f>
        <v>14528.884</v>
      </c>
      <c r="X136">
        <f>INDEX(PRIMAPhistCR_0_GHG!AL$2:AL$208,MATCH(Calculations_Table1!$A136,PRIMAPhistCR_0_GHG!$D$2:$D$208,0))</f>
        <v>13695.972</v>
      </c>
      <c r="Y136">
        <f>INDEX(PRIMAPhistCR_0_GHG!AM$2:AM$208,MATCH(Calculations_Table1!$A136,PRIMAPhistCR_0_GHG!$D$2:$D$208,0))</f>
        <v>14323.927</v>
      </c>
      <c r="AA136">
        <f>INDEX(UNPop_WPP2022_UN_2020_1July!$M$18:$M$303,MATCH(Calculations_Table1!A136,UNPop_WPP2022_UN_2020_1July!$F$18:$F$303,0))</f>
        <v>2820.2669999999998</v>
      </c>
      <c r="AC136">
        <f t="shared" si="19"/>
        <v>51.045077600000006</v>
      </c>
      <c r="AD136">
        <f t="shared" si="20"/>
        <v>16.275406727272728</v>
      </c>
      <c r="AE136">
        <f t="shared" si="27"/>
        <v>34.769670872727275</v>
      </c>
      <c r="AF136">
        <f>INDEX(PRIMAPhistCR_0_CO2!AE$2:AE$208,MATCH(Calculations_Table1!$A136,PRIMAPhistCR_0_CO2!$D$2:$D$208,0))</f>
        <v>3442.8744999999999</v>
      </c>
      <c r="AG136">
        <f>INDEX(PRIMAPhistCR_0_CO2!AF$2:AF$208,MATCH(Calculations_Table1!$A136,PRIMAPhistCR_0_CO2!$D$2:$D$208,0))</f>
        <v>3934.4535999999998</v>
      </c>
      <c r="AH136">
        <f>INDEX(PRIMAPhistCR_0_CO2!AG$2:AG$208,MATCH(Calculations_Table1!$A136,PRIMAPhistCR_0_CO2!$D$2:$D$208,0))</f>
        <v>4970.0375000000004</v>
      </c>
      <c r="AI136">
        <f>INDEX(PRIMAPhistCR_0_CO2!AH$2:AH$208,MATCH(Calculations_Table1!$A136,PRIMAPhistCR_0_CO2!$D$2:$D$208,0))</f>
        <v>5845.6307999999999</v>
      </c>
      <c r="AJ136">
        <f>INDEX(PRIMAPhistCR_0_CO2!AI$2:AI$208,MATCH(Calculations_Table1!$A136,PRIMAPhistCR_0_CO2!$D$2:$D$208,0))</f>
        <v>6592.7654000000002</v>
      </c>
      <c r="AK136">
        <f>INDEX(PRIMAPhistCR_0_CO2!AJ$2:AJ$208,MATCH(Calculations_Table1!$A136,PRIMAPhistCR_0_CO2!$D$2:$D$208,0))</f>
        <v>7700.2325000000001</v>
      </c>
      <c r="AL136">
        <f>INDEX(PRIMAPhistCR_0_CO2!AK$2:AK$208,MATCH(Calculations_Table1!$A136,PRIMAPhistCR_0_CO2!$D$2:$D$208,0))</f>
        <v>7642.7088999999996</v>
      </c>
      <c r="AM136">
        <f>INDEX(PRIMAPhistCR_0_CO2!AL$2:AL$208,MATCH(Calculations_Table1!$A136,PRIMAPhistCR_0_CO2!$D$2:$D$208,0))</f>
        <v>6767.6404000000002</v>
      </c>
      <c r="AN136">
        <f>INDEX(PRIMAPhistCR_0_CO2!AM$2:AM$208,MATCH(Calculations_Table1!$A136,PRIMAPhistCR_0_CO2!$D$2:$D$208,0))</f>
        <v>7591.6085000000003</v>
      </c>
    </row>
    <row r="137" spans="1:40" x14ac:dyDescent="0.2">
      <c r="A137" t="s">
        <v>128</v>
      </c>
      <c r="B137" t="s">
        <v>355</v>
      </c>
      <c r="C137" t="str">
        <f t="shared" si="21"/>
        <v>Moldova, Republic of</v>
      </c>
      <c r="D137">
        <f t="shared" si="22"/>
        <v>104.90022500000001</v>
      </c>
      <c r="E137">
        <f t="shared" si="23"/>
        <v>57.408642909090915</v>
      </c>
      <c r="F137">
        <f t="shared" si="24"/>
        <v>47.491582090909091</v>
      </c>
      <c r="G137" s="1">
        <f t="shared" si="14"/>
        <v>4.7205101250000002E-5</v>
      </c>
      <c r="H137" s="1">
        <f t="shared" si="15"/>
        <v>2.137121194090909E-5</v>
      </c>
      <c r="I137" s="1">
        <f t="shared" si="16"/>
        <v>1.4225218069090907E-5</v>
      </c>
      <c r="J137" s="1">
        <f t="shared" si="17"/>
        <v>1.5302250403342532E-11</v>
      </c>
      <c r="K137" s="1">
        <f t="shared" si="18"/>
        <v>6.9278028832253552E-12</v>
      </c>
      <c r="L137">
        <f t="shared" si="25"/>
        <v>128</v>
      </c>
      <c r="M137">
        <f t="shared" si="26"/>
        <v>108</v>
      </c>
      <c r="Q137">
        <f>INDEX(PRIMAPhistCR_0_GHG!AE$2:AE$208,MATCH(Calculations_Table1!$A137,PRIMAPhistCR_0_GHG!$D$2:$D$208,0))</f>
        <v>12144.136</v>
      </c>
      <c r="R137">
        <f>INDEX(PRIMAPhistCR_0_GHG!AF$2:AF$208,MATCH(Calculations_Table1!$A137,PRIMAPhistCR_0_GHG!$D$2:$D$208,0))</f>
        <v>12735.08</v>
      </c>
      <c r="S137">
        <f>INDEX(PRIMAPhistCR_0_GHG!AG$2:AG$208,MATCH(Calculations_Table1!$A137,PRIMAPhistCR_0_GHG!$D$2:$D$208,0))</f>
        <v>12083.897999999999</v>
      </c>
      <c r="T137">
        <f>INDEX(PRIMAPhistCR_0_GHG!AH$2:AH$208,MATCH(Calculations_Table1!$A137,PRIMAPhistCR_0_GHG!$D$2:$D$208,0))</f>
        <v>12599.018</v>
      </c>
      <c r="U137">
        <f>INDEX(PRIMAPhistCR_0_GHG!AI$2:AI$208,MATCH(Calculations_Table1!$A137,PRIMAPhistCR_0_GHG!$D$2:$D$208,0))</f>
        <v>12399.451999999999</v>
      </c>
      <c r="V137">
        <f>INDEX(PRIMAPhistCR_0_GHG!AJ$2:AJ$208,MATCH(Calculations_Table1!$A137,PRIMAPhistCR_0_GHG!$D$2:$D$208,0))</f>
        <v>13191.446</v>
      </c>
      <c r="W137">
        <f>INDEX(PRIMAPhistCR_0_GHG!AK$2:AK$208,MATCH(Calculations_Table1!$A137,PRIMAPhistCR_0_GHG!$D$2:$D$208,0))</f>
        <v>14005.898999999999</v>
      </c>
      <c r="X137">
        <f>INDEX(PRIMAPhistCR_0_GHG!AL$2:AL$208,MATCH(Calculations_Table1!$A137,PRIMAPhistCR_0_GHG!$D$2:$D$208,0))</f>
        <v>13883.714</v>
      </c>
      <c r="Y137">
        <f>INDEX(PRIMAPhistCR_0_GHG!AM$2:AM$208,MATCH(Calculations_Table1!$A137,PRIMAPhistCR_0_GHG!$D$2:$D$208,0))</f>
        <v>14001.718000000001</v>
      </c>
      <c r="AA137">
        <f>INDEX(UNPop_WPP2022_UN_2020_1July!$M$18:$M$303,MATCH(Calculations_Table1!A137,UNPop_WPP2022_UN_2020_1July!$F$18:$F$303,0))</f>
        <v>3084.8470000000002</v>
      </c>
      <c r="AC137">
        <f t="shared" si="19"/>
        <v>67.433419999999998</v>
      </c>
      <c r="AD137">
        <f t="shared" si="20"/>
        <v>35.821824290909092</v>
      </c>
      <c r="AE137">
        <f t="shared" si="27"/>
        <v>31.611595709090906</v>
      </c>
      <c r="AF137">
        <f>INDEX(PRIMAPhistCR_0_CO2!AE$2:AE$208,MATCH(Calculations_Table1!$A137,PRIMAPhistCR_0_CO2!$D$2:$D$208,0))</f>
        <v>7577.6935999999996</v>
      </c>
      <c r="AG137">
        <f>INDEX(PRIMAPhistCR_0_CO2!AF$2:AF$208,MATCH(Calculations_Table1!$A137,PRIMAPhistCR_0_CO2!$D$2:$D$208,0))</f>
        <v>7945.4252999999999</v>
      </c>
      <c r="AH137">
        <f>INDEX(PRIMAPhistCR_0_CO2!AG$2:AG$208,MATCH(Calculations_Table1!$A137,PRIMAPhistCR_0_CO2!$D$2:$D$208,0))</f>
        <v>7536.3182999999999</v>
      </c>
      <c r="AI137">
        <f>INDEX(PRIMAPhistCR_0_CO2!AH$2:AH$208,MATCH(Calculations_Table1!$A137,PRIMAPhistCR_0_CO2!$D$2:$D$208,0))</f>
        <v>7841.2040999999999</v>
      </c>
      <c r="AJ137">
        <f>INDEX(PRIMAPhistCR_0_CO2!AI$2:AI$208,MATCH(Calculations_Table1!$A137,PRIMAPhistCR_0_CO2!$D$2:$D$208,0))</f>
        <v>7402.2250999999997</v>
      </c>
      <c r="AK137">
        <f>INDEX(PRIMAPhistCR_0_CO2!AJ$2:AJ$208,MATCH(Calculations_Table1!$A137,PRIMAPhistCR_0_CO2!$D$2:$D$208,0))</f>
        <v>8165.9880999999996</v>
      </c>
      <c r="AL137">
        <f>INDEX(PRIMAPhistCR_0_CO2!AK$2:AK$208,MATCH(Calculations_Table1!$A137,PRIMAPhistCR_0_CO2!$D$2:$D$208,0))</f>
        <v>9242.8297000000002</v>
      </c>
      <c r="AM137">
        <f>INDEX(PRIMAPhistCR_0_CO2!AL$2:AL$208,MATCH(Calculations_Table1!$A137,PRIMAPhistCR_0_CO2!$D$2:$D$208,0))</f>
        <v>9608.0373</v>
      </c>
      <c r="AN137">
        <f>INDEX(PRIMAPhistCR_0_CO2!AM$2:AM$208,MATCH(Calculations_Table1!$A137,PRIMAPhistCR_0_CO2!$D$2:$D$208,0))</f>
        <v>9691.3920999999991</v>
      </c>
    </row>
    <row r="138" spans="1:40" x14ac:dyDescent="0.2">
      <c r="A138" t="s">
        <v>103</v>
      </c>
      <c r="B138" t="s">
        <v>356</v>
      </c>
      <c r="C138" t="str">
        <f t="shared" si="21"/>
        <v>Jamaica</v>
      </c>
      <c r="D138">
        <f t="shared" si="22"/>
        <v>102.02441299999998</v>
      </c>
      <c r="E138">
        <f t="shared" si="23"/>
        <v>63.231867636363631</v>
      </c>
      <c r="F138">
        <f t="shared" si="24"/>
        <v>38.79254536363635</v>
      </c>
      <c r="G138" s="1">
        <f t="shared" ref="G138:G201" si="28">D138*$D$4</f>
        <v>4.5910985849999989E-5</v>
      </c>
      <c r="H138" s="1">
        <f t="shared" ref="H138:H201" si="29">F138*$D$4</f>
        <v>1.7456645413636357E-5</v>
      </c>
      <c r="I138" s="1">
        <f t="shared" ref="I138:I201" si="30">AE138*$D$4</f>
        <v>7.2200609877272741E-6</v>
      </c>
      <c r="J138" s="1">
        <f t="shared" ref="J138:J201" si="31">G138/AA138/1000</f>
        <v>1.6277974699656363E-11</v>
      </c>
      <c r="K138" s="1">
        <f t="shared" ref="K138:K201" si="32">H138/AA138/1000</f>
        <v>6.1893428582092833E-12</v>
      </c>
      <c r="L138">
        <f t="shared" si="25"/>
        <v>129</v>
      </c>
      <c r="M138">
        <f t="shared" si="26"/>
        <v>105</v>
      </c>
      <c r="Q138">
        <f>INDEX(PRIMAPhistCR_0_GHG!AE$2:AE$208,MATCH(Calculations_Table1!$A138,PRIMAPhistCR_0_GHG!$D$2:$D$208,0))</f>
        <v>13375.972</v>
      </c>
      <c r="R138">
        <f>INDEX(PRIMAPhistCR_0_GHG!AF$2:AF$208,MATCH(Calculations_Table1!$A138,PRIMAPhistCR_0_GHG!$D$2:$D$208,0))</f>
        <v>12666.263999999999</v>
      </c>
      <c r="S138">
        <f>INDEX(PRIMAPhistCR_0_GHG!AG$2:AG$208,MATCH(Calculations_Table1!$A138,PRIMAPhistCR_0_GHG!$D$2:$D$208,0))</f>
        <v>12674.029</v>
      </c>
      <c r="T138">
        <f>INDEX(PRIMAPhistCR_0_GHG!AH$2:AH$208,MATCH(Calculations_Table1!$A138,PRIMAPhistCR_0_GHG!$D$2:$D$208,0))</f>
        <v>12923.665999999999</v>
      </c>
      <c r="U138">
        <f>INDEX(PRIMAPhistCR_0_GHG!AI$2:AI$208,MATCH(Calculations_Table1!$A138,PRIMAPhistCR_0_GHG!$D$2:$D$208,0))</f>
        <v>12720.423000000001</v>
      </c>
      <c r="V138">
        <f>INDEX(PRIMAPhistCR_0_GHG!AJ$2:AJ$208,MATCH(Calculations_Table1!$A138,PRIMAPhistCR_0_GHG!$D$2:$D$208,0))</f>
        <v>12892.691000000001</v>
      </c>
      <c r="W138">
        <f>INDEX(PRIMAPhistCR_0_GHG!AK$2:AK$208,MATCH(Calculations_Table1!$A138,PRIMAPhistCR_0_GHG!$D$2:$D$208,0))</f>
        <v>13133.422</v>
      </c>
      <c r="X138">
        <f>INDEX(PRIMAPhistCR_0_GHG!AL$2:AL$208,MATCH(Calculations_Table1!$A138,PRIMAPhistCR_0_GHG!$D$2:$D$208,0))</f>
        <v>12545.552</v>
      </c>
      <c r="Y138">
        <f>INDEX(PRIMAPhistCR_0_GHG!AM$2:AM$208,MATCH(Calculations_Table1!$A138,PRIMAPhistCR_0_GHG!$D$2:$D$208,0))</f>
        <v>12468.366</v>
      </c>
      <c r="AA138">
        <f>INDEX(UNPop_WPP2022_UN_2020_1July!$M$18:$M$303,MATCH(Calculations_Table1!A138,UNPop_WPP2022_UN_2020_1July!$F$18:$F$303,0))</f>
        <v>2820.4360000000001</v>
      </c>
      <c r="AC138">
        <f t="shared" ref="AC138:AC201" si="33">SUM(AG138:AN138)/1000</f>
        <v>45.982445900000009</v>
      </c>
      <c r="AD138">
        <f t="shared" ref="AD138:AD201" si="34">52/11*AF138/1000</f>
        <v>29.937865927272732</v>
      </c>
      <c r="AE138">
        <f t="shared" si="27"/>
        <v>16.044579972727277</v>
      </c>
      <c r="AF138">
        <f>INDEX(PRIMAPhistCR_0_CO2!AE$2:AE$208,MATCH(Calculations_Table1!$A138,PRIMAPhistCR_0_CO2!$D$2:$D$208,0))</f>
        <v>6333.0101000000004</v>
      </c>
      <c r="AG138">
        <f>INDEX(PRIMAPhistCR_0_CO2!AF$2:AF$208,MATCH(Calculations_Table1!$A138,PRIMAPhistCR_0_CO2!$D$2:$D$208,0))</f>
        <v>5616.2156000000004</v>
      </c>
      <c r="AH138">
        <f>INDEX(PRIMAPhistCR_0_CO2!AG$2:AG$208,MATCH(Calculations_Table1!$A138,PRIMAPhistCR_0_CO2!$D$2:$D$208,0))</f>
        <v>5853.8471</v>
      </c>
      <c r="AI138">
        <f>INDEX(PRIMAPhistCR_0_CO2!AH$2:AH$208,MATCH(Calculations_Table1!$A138,PRIMAPhistCR_0_CO2!$D$2:$D$208,0))</f>
        <v>6039.8397999999997</v>
      </c>
      <c r="AJ138">
        <f>INDEX(PRIMAPhistCR_0_CO2!AI$2:AI$208,MATCH(Calculations_Table1!$A138,PRIMAPhistCR_0_CO2!$D$2:$D$208,0))</f>
        <v>5716.7884000000004</v>
      </c>
      <c r="AK138">
        <f>INDEX(PRIMAPhistCR_0_CO2!AJ$2:AJ$208,MATCH(Calculations_Table1!$A138,PRIMAPhistCR_0_CO2!$D$2:$D$208,0))</f>
        <v>5839.7525999999998</v>
      </c>
      <c r="AL138">
        <f>INDEX(PRIMAPhistCR_0_CO2!AK$2:AK$208,MATCH(Calculations_Table1!$A138,PRIMAPhistCR_0_CO2!$D$2:$D$208,0))</f>
        <v>6016.0727999999999</v>
      </c>
      <c r="AM138">
        <f>INDEX(PRIMAPhistCR_0_CO2!AL$2:AL$208,MATCH(Calculations_Table1!$A138,PRIMAPhistCR_0_CO2!$D$2:$D$208,0))</f>
        <v>5470.5207</v>
      </c>
      <c r="AN138">
        <f>INDEX(PRIMAPhistCR_0_CO2!AM$2:AM$208,MATCH(Calculations_Table1!$A138,PRIMAPhistCR_0_CO2!$D$2:$D$208,0))</f>
        <v>5429.4089000000004</v>
      </c>
    </row>
    <row r="139" spans="1:40" x14ac:dyDescent="0.2">
      <c r="A139" t="s">
        <v>160</v>
      </c>
      <c r="B139" t="s">
        <v>357</v>
      </c>
      <c r="C139" t="str">
        <f t="shared" ref="C139:C202" si="35">B139</f>
        <v>Papua New Guinea</v>
      </c>
      <c r="D139">
        <f t="shared" ref="D139:D202" si="36">SUM(R139:Y139)/1000</f>
        <v>100.21730000000001</v>
      </c>
      <c r="E139">
        <f t="shared" ref="E139:E202" si="37">Q139*52/11/1000</f>
        <v>43.407865563636364</v>
      </c>
      <c r="F139">
        <f t="shared" ref="F139:F202" si="38">D139-E139</f>
        <v>56.809434436363645</v>
      </c>
      <c r="G139" s="1">
        <f t="shared" si="28"/>
        <v>4.5097784999999999E-5</v>
      </c>
      <c r="H139" s="1">
        <f t="shared" si="29"/>
        <v>2.556424549636364E-5</v>
      </c>
      <c r="I139" s="1">
        <f t="shared" si="30"/>
        <v>1.5442892009999999E-5</v>
      </c>
      <c r="J139" s="1">
        <f t="shared" si="31"/>
        <v>4.6255846369712115E-12</v>
      </c>
      <c r="K139" s="1">
        <f t="shared" si="32"/>
        <v>2.6220707119815338E-12</v>
      </c>
      <c r="L139">
        <f t="shared" ref="L139:L202" si="39">RANK(G139,$G$10:$G$214,0)</f>
        <v>130</v>
      </c>
      <c r="M139">
        <f t="shared" ref="M139:M202" si="40">RANK(J139,$J$10:$J$214,0)</f>
        <v>170</v>
      </c>
      <c r="Q139">
        <f>INDEX(PRIMAPhistCR_0_GHG!AE$2:AE$208,MATCH(Calculations_Table1!$A139,PRIMAPhistCR_0_GHG!$D$2:$D$208,0))</f>
        <v>9182.4331000000002</v>
      </c>
      <c r="R139">
        <f>INDEX(PRIMAPhistCR_0_GHG!AF$2:AF$208,MATCH(Calculations_Table1!$A139,PRIMAPhistCR_0_GHG!$D$2:$D$208,0))</f>
        <v>10639.460999999999</v>
      </c>
      <c r="S139">
        <f>INDEX(PRIMAPhistCR_0_GHG!AG$2:AG$208,MATCH(Calculations_Table1!$A139,PRIMAPhistCR_0_GHG!$D$2:$D$208,0))</f>
        <v>11874.02</v>
      </c>
      <c r="T139">
        <f>INDEX(PRIMAPhistCR_0_GHG!AH$2:AH$208,MATCH(Calculations_Table1!$A139,PRIMAPhistCR_0_GHG!$D$2:$D$208,0))</f>
        <v>12048.385</v>
      </c>
      <c r="U139">
        <f>INDEX(PRIMAPhistCR_0_GHG!AI$2:AI$208,MATCH(Calculations_Table1!$A139,PRIMAPhistCR_0_GHG!$D$2:$D$208,0))</f>
        <v>11932.484</v>
      </c>
      <c r="V139">
        <f>INDEX(PRIMAPhistCR_0_GHG!AJ$2:AJ$208,MATCH(Calculations_Table1!$A139,PRIMAPhistCR_0_GHG!$D$2:$D$208,0))</f>
        <v>12135.893</v>
      </c>
      <c r="W139">
        <f>INDEX(PRIMAPhistCR_0_GHG!AK$2:AK$208,MATCH(Calculations_Table1!$A139,PRIMAPhistCR_0_GHG!$D$2:$D$208,0))</f>
        <v>12783.982</v>
      </c>
      <c r="X139">
        <f>INDEX(PRIMAPhistCR_0_GHG!AL$2:AL$208,MATCH(Calculations_Table1!$A139,PRIMAPhistCR_0_GHG!$D$2:$D$208,0))</f>
        <v>13957.632</v>
      </c>
      <c r="Y139">
        <f>INDEX(PRIMAPhistCR_0_GHG!AM$2:AM$208,MATCH(Calculations_Table1!$A139,PRIMAPhistCR_0_GHG!$D$2:$D$208,0))</f>
        <v>14845.442999999999</v>
      </c>
      <c r="AA139">
        <f>INDEX(UNPop_WPP2022_UN_2020_1July!$M$18:$M$303,MATCH(Calculations_Table1!A139,UNPop_WPP2022_UN_2020_1July!$F$18:$F$303,0))</f>
        <v>9749.64</v>
      </c>
      <c r="AC139">
        <f t="shared" si="33"/>
        <v>62.952190599999994</v>
      </c>
      <c r="AD139">
        <f t="shared" si="34"/>
        <v>28.634652800000001</v>
      </c>
      <c r="AE139">
        <f t="shared" ref="AE139:AE202" si="41">AC139-AD139</f>
        <v>34.317537799999997</v>
      </c>
      <c r="AF139">
        <f>INDEX(PRIMAPhistCR_0_CO2!AE$2:AE$208,MATCH(Calculations_Table1!$A139,PRIMAPhistCR_0_CO2!$D$2:$D$208,0))</f>
        <v>6057.3303999999998</v>
      </c>
      <c r="AG139">
        <f>INDEX(PRIMAPhistCR_0_CO2!AF$2:AF$208,MATCH(Calculations_Table1!$A139,PRIMAPhistCR_0_CO2!$D$2:$D$208,0))</f>
        <v>6784.3738000000003</v>
      </c>
      <c r="AH139">
        <f>INDEX(PRIMAPhistCR_0_CO2!AG$2:AG$208,MATCH(Calculations_Table1!$A139,PRIMAPhistCR_0_CO2!$D$2:$D$208,0))</f>
        <v>7418.9912000000004</v>
      </c>
      <c r="AI139">
        <f>INDEX(PRIMAPhistCR_0_CO2!AH$2:AH$208,MATCH(Calculations_Table1!$A139,PRIMAPhistCR_0_CO2!$D$2:$D$208,0))</f>
        <v>7708.7842000000001</v>
      </c>
      <c r="AJ139">
        <f>INDEX(PRIMAPhistCR_0_CO2!AI$2:AI$208,MATCH(Calculations_Table1!$A139,PRIMAPhistCR_0_CO2!$D$2:$D$208,0))</f>
        <v>7605.7192999999997</v>
      </c>
      <c r="AK139">
        <f>INDEX(PRIMAPhistCR_0_CO2!AJ$2:AJ$208,MATCH(Calculations_Table1!$A139,PRIMAPhistCR_0_CO2!$D$2:$D$208,0))</f>
        <v>7841.1405000000004</v>
      </c>
      <c r="AL139">
        <f>INDEX(PRIMAPhistCR_0_CO2!AK$2:AK$208,MATCH(Calculations_Table1!$A139,PRIMAPhistCR_0_CO2!$D$2:$D$208,0))</f>
        <v>8415.8315999999995</v>
      </c>
      <c r="AM139">
        <f>INDEX(PRIMAPhistCR_0_CO2!AL$2:AL$208,MATCH(Calculations_Table1!$A139,PRIMAPhistCR_0_CO2!$D$2:$D$208,0))</f>
        <v>8465.9392000000007</v>
      </c>
      <c r="AN139">
        <f>INDEX(PRIMAPhistCR_0_CO2!AM$2:AM$208,MATCH(Calculations_Table1!$A139,PRIMAPhistCR_0_CO2!$D$2:$D$208,0))</f>
        <v>8711.4107999999997</v>
      </c>
    </row>
    <row r="140" spans="1:40" x14ac:dyDescent="0.2">
      <c r="A140" t="s">
        <v>91</v>
      </c>
      <c r="B140" t="s">
        <v>358</v>
      </c>
      <c r="C140" t="str">
        <f t="shared" si="35"/>
        <v>Honduras</v>
      </c>
      <c r="D140">
        <f t="shared" si="36"/>
        <v>96.139927999999998</v>
      </c>
      <c r="E140">
        <f t="shared" si="37"/>
        <v>48.916650545454551</v>
      </c>
      <c r="F140">
        <f t="shared" si="38"/>
        <v>47.223277454545446</v>
      </c>
      <c r="G140" s="1">
        <f t="shared" si="28"/>
        <v>4.3262967599999995E-5</v>
      </c>
      <c r="H140" s="1">
        <f t="shared" si="29"/>
        <v>2.125047485454545E-5</v>
      </c>
      <c r="I140" s="1">
        <f t="shared" si="30"/>
        <v>5.8401146495454531E-6</v>
      </c>
      <c r="J140" s="1">
        <f t="shared" si="31"/>
        <v>4.2742521831424024E-12</v>
      </c>
      <c r="K140" s="1">
        <f t="shared" si="32"/>
        <v>2.0994835439780055E-12</v>
      </c>
      <c r="L140">
        <f t="shared" si="39"/>
        <v>131</v>
      </c>
      <c r="M140">
        <f t="shared" si="40"/>
        <v>176</v>
      </c>
      <c r="Q140">
        <f>INDEX(PRIMAPhistCR_0_GHG!AE$2:AE$208,MATCH(Calculations_Table1!$A140,PRIMAPhistCR_0_GHG!$D$2:$D$208,0))</f>
        <v>10347.753000000001</v>
      </c>
      <c r="R140">
        <f>INDEX(PRIMAPhistCR_0_GHG!AF$2:AF$208,MATCH(Calculations_Table1!$A140,PRIMAPhistCR_0_GHG!$D$2:$D$208,0))</f>
        <v>10693.108</v>
      </c>
      <c r="S140">
        <f>INDEX(PRIMAPhistCR_0_GHG!AG$2:AG$208,MATCH(Calculations_Table1!$A140,PRIMAPhistCR_0_GHG!$D$2:$D$208,0))</f>
        <v>11665.022999999999</v>
      </c>
      <c r="T140">
        <f>INDEX(PRIMAPhistCR_0_GHG!AH$2:AH$208,MATCH(Calculations_Table1!$A140,PRIMAPhistCR_0_GHG!$D$2:$D$208,0))</f>
        <v>11143.941999999999</v>
      </c>
      <c r="U140">
        <f>INDEX(PRIMAPhistCR_0_GHG!AI$2:AI$208,MATCH(Calculations_Table1!$A140,PRIMAPhistCR_0_GHG!$D$2:$D$208,0))</f>
        <v>11566.648999999999</v>
      </c>
      <c r="V140">
        <f>INDEX(PRIMAPhistCR_0_GHG!AJ$2:AJ$208,MATCH(Calculations_Table1!$A140,PRIMAPhistCR_0_GHG!$D$2:$D$208,0))</f>
        <v>12438.25</v>
      </c>
      <c r="W140">
        <f>INDEX(PRIMAPhistCR_0_GHG!AK$2:AK$208,MATCH(Calculations_Table1!$A140,PRIMAPhistCR_0_GHG!$D$2:$D$208,0))</f>
        <v>13281.276</v>
      </c>
      <c r="X140">
        <f>INDEX(PRIMAPhistCR_0_GHG!AL$2:AL$208,MATCH(Calculations_Table1!$A140,PRIMAPhistCR_0_GHG!$D$2:$D$208,0))</f>
        <v>11906.2</v>
      </c>
      <c r="Y140">
        <f>INDEX(PRIMAPhistCR_0_GHG!AM$2:AM$208,MATCH(Calculations_Table1!$A140,PRIMAPhistCR_0_GHG!$D$2:$D$208,0))</f>
        <v>13445.48</v>
      </c>
      <c r="AA140">
        <f>INDEX(UNPop_WPP2022_UN_2020_1July!$M$18:$M$303,MATCH(Calculations_Table1!A140,UNPop_WPP2022_UN_2020_1July!$F$18:$F$303,0))</f>
        <v>10121.763000000001</v>
      </c>
      <c r="AC140">
        <f t="shared" si="33"/>
        <v>17.853678299999999</v>
      </c>
      <c r="AD140">
        <f t="shared" si="34"/>
        <v>4.8756457454545465</v>
      </c>
      <c r="AE140">
        <f t="shared" si="41"/>
        <v>12.978032554545452</v>
      </c>
      <c r="AF140">
        <f>INDEX(PRIMAPhistCR_0_CO2!AE$2:AE$208,MATCH(Calculations_Table1!$A140,PRIMAPhistCR_0_CO2!$D$2:$D$208,0))</f>
        <v>1031.3866</v>
      </c>
      <c r="AG140">
        <f>INDEX(PRIMAPhistCR_0_CO2!AF$2:AF$208,MATCH(Calculations_Table1!$A140,PRIMAPhistCR_0_CO2!$D$2:$D$208,0))</f>
        <v>1325.1369</v>
      </c>
      <c r="AH140">
        <f>INDEX(PRIMAPhistCR_0_CO2!AG$2:AG$208,MATCH(Calculations_Table1!$A140,PRIMAPhistCR_0_CO2!$D$2:$D$208,0))</f>
        <v>2329.1095999999998</v>
      </c>
      <c r="AI140">
        <f>INDEX(PRIMAPhistCR_0_CO2!AH$2:AH$208,MATCH(Calculations_Table1!$A140,PRIMAPhistCR_0_CO2!$D$2:$D$208,0))</f>
        <v>1576.335</v>
      </c>
      <c r="AJ140">
        <f>INDEX(PRIMAPhistCR_0_CO2!AI$2:AI$208,MATCH(Calculations_Table1!$A140,PRIMAPhistCR_0_CO2!$D$2:$D$208,0))</f>
        <v>2047.4313</v>
      </c>
      <c r="AK140">
        <f>INDEX(PRIMAPhistCR_0_CO2!AJ$2:AJ$208,MATCH(Calculations_Table1!$A140,PRIMAPhistCR_0_CO2!$D$2:$D$208,0))</f>
        <v>2462.2244000000001</v>
      </c>
      <c r="AL140">
        <f>INDEX(PRIMAPhistCR_0_CO2!AK$2:AK$208,MATCH(Calculations_Table1!$A140,PRIMAPhistCR_0_CO2!$D$2:$D$208,0))</f>
        <v>3390.0409</v>
      </c>
      <c r="AM140">
        <f>INDEX(PRIMAPhistCR_0_CO2!AL$2:AL$208,MATCH(Calculations_Table1!$A140,PRIMAPhistCR_0_CO2!$D$2:$D$208,0))</f>
        <v>1713.1822999999999</v>
      </c>
      <c r="AN140">
        <f>INDEX(PRIMAPhistCR_0_CO2!AM$2:AM$208,MATCH(Calculations_Table1!$A140,PRIMAPhistCR_0_CO2!$D$2:$D$208,0))</f>
        <v>3010.2179000000001</v>
      </c>
    </row>
    <row r="141" spans="1:40" x14ac:dyDescent="0.2">
      <c r="A141" t="s">
        <v>17</v>
      </c>
      <c r="B141" t="s">
        <v>359</v>
      </c>
      <c r="C141" t="str">
        <f t="shared" si="35"/>
        <v>Albania</v>
      </c>
      <c r="D141">
        <f t="shared" si="36"/>
        <v>94.504726000000005</v>
      </c>
      <c r="E141">
        <f t="shared" si="37"/>
        <v>50.851395636363634</v>
      </c>
      <c r="F141">
        <f t="shared" si="38"/>
        <v>43.653330363636371</v>
      </c>
      <c r="G141" s="1">
        <f t="shared" si="28"/>
        <v>4.2527126700000001E-5</v>
      </c>
      <c r="H141" s="1">
        <f t="shared" si="29"/>
        <v>1.9643998663636367E-5</v>
      </c>
      <c r="I141" s="1">
        <f t="shared" si="30"/>
        <v>1.3119311507727266E-5</v>
      </c>
      <c r="J141" s="1">
        <f t="shared" si="31"/>
        <v>1.4834100679875359E-11</v>
      </c>
      <c r="K141" s="1">
        <f t="shared" si="32"/>
        <v>6.8521218465417488E-12</v>
      </c>
      <c r="L141">
        <f t="shared" si="39"/>
        <v>132</v>
      </c>
      <c r="M141">
        <f t="shared" si="40"/>
        <v>112</v>
      </c>
      <c r="Q141">
        <f>INDEX(PRIMAPhistCR_0_GHG!AE$2:AE$208,MATCH(Calculations_Table1!$A141,PRIMAPhistCR_0_GHG!$D$2:$D$208,0))</f>
        <v>10757.026</v>
      </c>
      <c r="R141">
        <f>INDEX(PRIMAPhistCR_0_GHG!AF$2:AF$208,MATCH(Calculations_Table1!$A141,PRIMAPhistCR_0_GHG!$D$2:$D$208,0))</f>
        <v>11147.736999999999</v>
      </c>
      <c r="S141">
        <f>INDEX(PRIMAPhistCR_0_GHG!AG$2:AG$208,MATCH(Calculations_Table1!$A141,PRIMAPhistCR_0_GHG!$D$2:$D$208,0))</f>
        <v>11256.843000000001</v>
      </c>
      <c r="T141">
        <f>INDEX(PRIMAPhistCR_0_GHG!AH$2:AH$208,MATCH(Calculations_Table1!$A141,PRIMAPhistCR_0_GHG!$D$2:$D$208,0))</f>
        <v>11333.757</v>
      </c>
      <c r="U141">
        <f>INDEX(PRIMAPhistCR_0_GHG!AI$2:AI$208,MATCH(Calculations_Table1!$A141,PRIMAPhistCR_0_GHG!$D$2:$D$208,0))</f>
        <v>11997.799000000001</v>
      </c>
      <c r="V141">
        <f>INDEX(PRIMAPhistCR_0_GHG!AJ$2:AJ$208,MATCH(Calculations_Table1!$A141,PRIMAPhistCR_0_GHG!$D$2:$D$208,0))</f>
        <v>12244.709000000001</v>
      </c>
      <c r="W141">
        <f>INDEX(PRIMAPhistCR_0_GHG!AK$2:AK$208,MATCH(Calculations_Table1!$A141,PRIMAPhistCR_0_GHG!$D$2:$D$208,0))</f>
        <v>12349.74</v>
      </c>
      <c r="X141">
        <f>INDEX(PRIMAPhistCR_0_GHG!AL$2:AL$208,MATCH(Calculations_Table1!$A141,PRIMAPhistCR_0_GHG!$D$2:$D$208,0))</f>
        <v>12184.467000000001</v>
      </c>
      <c r="Y141">
        <f>INDEX(PRIMAPhistCR_0_GHG!AM$2:AM$208,MATCH(Calculations_Table1!$A141,PRIMAPhistCR_0_GHG!$D$2:$D$208,0))</f>
        <v>11989.674000000001</v>
      </c>
      <c r="AA141">
        <f>INDEX(UNPop_WPP2022_UN_2020_1July!$M$18:$M$303,MATCH(Calculations_Table1!A141,UNPop_WPP2022_UN_2020_1July!$F$18:$F$303,0))</f>
        <v>2866.8490000000002</v>
      </c>
      <c r="AC141">
        <f t="shared" si="33"/>
        <v>60.568467899999987</v>
      </c>
      <c r="AD141">
        <f t="shared" si="34"/>
        <v>31.414442327272727</v>
      </c>
      <c r="AE141">
        <f t="shared" si="41"/>
        <v>29.15402557272726</v>
      </c>
      <c r="AF141">
        <f>INDEX(PRIMAPhistCR_0_CO2!AE$2:AE$208,MATCH(Calculations_Table1!$A141,PRIMAPhistCR_0_CO2!$D$2:$D$208,0))</f>
        <v>6645.3627999999999</v>
      </c>
      <c r="AG141">
        <f>INDEX(PRIMAPhistCR_0_CO2!AF$2:AF$208,MATCH(Calculations_Table1!$A141,PRIMAPhistCR_0_CO2!$D$2:$D$208,0))</f>
        <v>6895.0219999999999</v>
      </c>
      <c r="AH141">
        <f>INDEX(PRIMAPhistCR_0_CO2!AG$2:AG$208,MATCH(Calculations_Table1!$A141,PRIMAPhistCR_0_CO2!$D$2:$D$208,0))</f>
        <v>7004.6722</v>
      </c>
      <c r="AI141">
        <f>INDEX(PRIMAPhistCR_0_CO2!AH$2:AH$208,MATCH(Calculations_Table1!$A141,PRIMAPhistCR_0_CO2!$D$2:$D$208,0))</f>
        <v>7044.7516999999998</v>
      </c>
      <c r="AJ141">
        <f>INDEX(PRIMAPhistCR_0_CO2!AI$2:AI$208,MATCH(Calculations_Table1!$A141,PRIMAPhistCR_0_CO2!$D$2:$D$208,0))</f>
        <v>7686.4495999999999</v>
      </c>
      <c r="AK141">
        <f>INDEX(PRIMAPhistCR_0_CO2!AJ$2:AJ$208,MATCH(Calculations_Table1!$A141,PRIMAPhistCR_0_CO2!$D$2:$D$208,0))</f>
        <v>7887.4058999999997</v>
      </c>
      <c r="AL141">
        <f>INDEX(PRIMAPhistCR_0_CO2!AK$2:AK$208,MATCH(Calculations_Table1!$A141,PRIMAPhistCR_0_CO2!$D$2:$D$208,0))</f>
        <v>7961.0478999999996</v>
      </c>
      <c r="AM141">
        <f>INDEX(PRIMAPhistCR_0_CO2!AL$2:AL$208,MATCH(Calculations_Table1!$A141,PRIMAPhistCR_0_CO2!$D$2:$D$208,0))</f>
        <v>8133.1931000000004</v>
      </c>
      <c r="AN141">
        <f>INDEX(PRIMAPhistCR_0_CO2!AM$2:AM$208,MATCH(Calculations_Table1!$A141,PRIMAPhistCR_0_CO2!$D$2:$D$208,0))</f>
        <v>7955.9255000000003</v>
      </c>
    </row>
    <row r="142" spans="1:40" x14ac:dyDescent="0.2">
      <c r="A142" t="s">
        <v>193</v>
      </c>
      <c r="B142" t="s">
        <v>360</v>
      </c>
      <c r="C142" t="str">
        <f t="shared" si="35"/>
        <v>Tajikistan</v>
      </c>
      <c r="D142">
        <f t="shared" si="36"/>
        <v>91.402317199999999</v>
      </c>
      <c r="E142">
        <f t="shared" si="37"/>
        <v>40.568914690909089</v>
      </c>
      <c r="F142">
        <f t="shared" si="38"/>
        <v>50.833402509090909</v>
      </c>
      <c r="G142" s="1">
        <f t="shared" si="28"/>
        <v>4.1131042739999998E-5</v>
      </c>
      <c r="H142" s="1">
        <f t="shared" si="29"/>
        <v>2.287503112909091E-5</v>
      </c>
      <c r="I142" s="1">
        <f t="shared" si="30"/>
        <v>1.0085595293454546E-5</v>
      </c>
      <c r="J142" s="1">
        <f t="shared" si="31"/>
        <v>4.3099811981443977E-12</v>
      </c>
      <c r="K142" s="1">
        <f t="shared" si="32"/>
        <v>2.3969962224534068E-12</v>
      </c>
      <c r="L142">
        <f t="shared" si="39"/>
        <v>133</v>
      </c>
      <c r="M142">
        <f t="shared" si="40"/>
        <v>174</v>
      </c>
      <c r="Q142">
        <f>INDEX(PRIMAPhistCR_0_GHG!AE$2:AE$208,MATCH(Calculations_Table1!$A142,PRIMAPhistCR_0_GHG!$D$2:$D$208,0))</f>
        <v>8581.8858</v>
      </c>
      <c r="R142">
        <f>INDEX(PRIMAPhistCR_0_GHG!AF$2:AF$208,MATCH(Calculations_Table1!$A142,PRIMAPhistCR_0_GHG!$D$2:$D$208,0))</f>
        <v>9554.4701999999997</v>
      </c>
      <c r="S142">
        <f>INDEX(PRIMAPhistCR_0_GHG!AG$2:AG$208,MATCH(Calculations_Table1!$A142,PRIMAPhistCR_0_GHG!$D$2:$D$208,0))</f>
        <v>10131.554</v>
      </c>
      <c r="T142">
        <f>INDEX(PRIMAPhistCR_0_GHG!AH$2:AH$208,MATCH(Calculations_Table1!$A142,PRIMAPhistCR_0_GHG!$D$2:$D$208,0))</f>
        <v>11087.05</v>
      </c>
      <c r="U142">
        <f>INDEX(PRIMAPhistCR_0_GHG!AI$2:AI$208,MATCH(Calculations_Table1!$A142,PRIMAPhistCR_0_GHG!$D$2:$D$208,0))</f>
        <v>12436.423000000001</v>
      </c>
      <c r="V142">
        <f>INDEX(PRIMAPhistCR_0_GHG!AJ$2:AJ$208,MATCH(Calculations_Table1!$A142,PRIMAPhistCR_0_GHG!$D$2:$D$208,0))</f>
        <v>11929.868</v>
      </c>
      <c r="W142">
        <f>INDEX(PRIMAPhistCR_0_GHG!AK$2:AK$208,MATCH(Calculations_Table1!$A142,PRIMAPhistCR_0_GHG!$D$2:$D$208,0))</f>
        <v>12148.373</v>
      </c>
      <c r="X142">
        <f>INDEX(PRIMAPhistCR_0_GHG!AL$2:AL$208,MATCH(Calculations_Table1!$A142,PRIMAPhistCR_0_GHG!$D$2:$D$208,0))</f>
        <v>11961.656999999999</v>
      </c>
      <c r="Y142">
        <f>INDEX(PRIMAPhistCR_0_GHG!AM$2:AM$208,MATCH(Calculations_Table1!$A142,PRIMAPhistCR_0_GHG!$D$2:$D$208,0))</f>
        <v>12152.922</v>
      </c>
      <c r="AA142">
        <f>INDEX(UNPop_WPP2022_UN_2020_1July!$M$18:$M$303,MATCH(Calculations_Table1!A142,UNPop_WPP2022_UN_2020_1July!$F$18:$F$303,0))</f>
        <v>9543.2070000000003</v>
      </c>
      <c r="AC142">
        <f t="shared" si="33"/>
        <v>25.176720800000002</v>
      </c>
      <c r="AD142">
        <f t="shared" si="34"/>
        <v>2.7642868145454544</v>
      </c>
      <c r="AE142">
        <f t="shared" si="41"/>
        <v>22.412433985454548</v>
      </c>
      <c r="AF142">
        <f>INDEX(PRIMAPhistCR_0_CO2!AE$2:AE$208,MATCH(Calculations_Table1!$A142,PRIMAPhistCR_0_CO2!$D$2:$D$208,0))</f>
        <v>584.75297999999998</v>
      </c>
      <c r="AG142">
        <f>INDEX(PRIMAPhistCR_0_CO2!AF$2:AF$208,MATCH(Calculations_Table1!$A142,PRIMAPhistCR_0_CO2!$D$2:$D$208,0))</f>
        <v>1845.117</v>
      </c>
      <c r="AH142">
        <f>INDEX(PRIMAPhistCR_0_CO2!AG$2:AG$208,MATCH(Calculations_Table1!$A142,PRIMAPhistCR_0_CO2!$D$2:$D$208,0))</f>
        <v>2175.8845999999999</v>
      </c>
      <c r="AI142">
        <f>INDEX(PRIMAPhistCR_0_CO2!AH$2:AH$208,MATCH(Calculations_Table1!$A142,PRIMAPhistCR_0_CO2!$D$2:$D$208,0))</f>
        <v>2841.6734000000001</v>
      </c>
      <c r="AJ142">
        <f>INDEX(PRIMAPhistCR_0_CO2!AI$2:AI$208,MATCH(Calculations_Table1!$A142,PRIMAPhistCR_0_CO2!$D$2:$D$208,0))</f>
        <v>4111.6194999999998</v>
      </c>
      <c r="AK142">
        <f>INDEX(PRIMAPhistCR_0_CO2!AJ$2:AJ$208,MATCH(Calculations_Table1!$A142,PRIMAPhistCR_0_CO2!$D$2:$D$208,0))</f>
        <v>3560.3845000000001</v>
      </c>
      <c r="AL142">
        <f>INDEX(PRIMAPhistCR_0_CO2!AK$2:AK$208,MATCH(Calculations_Table1!$A142,PRIMAPhistCR_0_CO2!$D$2:$D$208,0))</f>
        <v>3536.5898000000002</v>
      </c>
      <c r="AM142">
        <f>INDEX(PRIMAPhistCR_0_CO2!AL$2:AL$208,MATCH(Calculations_Table1!$A142,PRIMAPhistCR_0_CO2!$D$2:$D$208,0))</f>
        <v>3536.2566999999999</v>
      </c>
      <c r="AN142">
        <f>INDEX(PRIMAPhistCR_0_CO2!AM$2:AM$208,MATCH(Calculations_Table1!$A142,PRIMAPhistCR_0_CO2!$D$2:$D$208,0))</f>
        <v>3569.1952999999999</v>
      </c>
    </row>
    <row r="143" spans="1:40" x14ac:dyDescent="0.2">
      <c r="A143" t="s">
        <v>22</v>
      </c>
      <c r="B143" t="s">
        <v>361</v>
      </c>
      <c r="C143" t="str">
        <f t="shared" si="35"/>
        <v>Armenia</v>
      </c>
      <c r="D143">
        <f t="shared" si="36"/>
        <v>88.276453200000006</v>
      </c>
      <c r="E143">
        <f t="shared" si="37"/>
        <v>46.400345490909096</v>
      </c>
      <c r="F143">
        <f t="shared" si="38"/>
        <v>41.87610770909091</v>
      </c>
      <c r="G143" s="1">
        <f t="shared" si="28"/>
        <v>3.9724403940000001E-5</v>
      </c>
      <c r="H143" s="1">
        <f t="shared" si="29"/>
        <v>1.8844248469090908E-5</v>
      </c>
      <c r="I143" s="1">
        <f t="shared" si="30"/>
        <v>9.65632988863636E-6</v>
      </c>
      <c r="J143" s="1">
        <f t="shared" si="31"/>
        <v>1.4158928809726804E-11</v>
      </c>
      <c r="K143" s="1">
        <f t="shared" si="32"/>
        <v>6.7166362760196389E-12</v>
      </c>
      <c r="L143">
        <f t="shared" si="39"/>
        <v>134</v>
      </c>
      <c r="M143">
        <f t="shared" si="40"/>
        <v>117</v>
      </c>
      <c r="Q143">
        <f>INDEX(PRIMAPhistCR_0_GHG!AE$2:AE$208,MATCH(Calculations_Table1!$A143,PRIMAPhistCR_0_GHG!$D$2:$D$208,0))</f>
        <v>9815.4577000000008</v>
      </c>
      <c r="R143">
        <f>INDEX(PRIMAPhistCR_0_GHG!AF$2:AF$208,MATCH(Calculations_Table1!$A143,PRIMAPhistCR_0_GHG!$D$2:$D$208,0))</f>
        <v>10032.843000000001</v>
      </c>
      <c r="S143">
        <f>INDEX(PRIMAPhistCR_0_GHG!AG$2:AG$208,MATCH(Calculations_Table1!$A143,PRIMAPhistCR_0_GHG!$D$2:$D$208,0))</f>
        <v>9833.0221999999994</v>
      </c>
      <c r="T143">
        <f>INDEX(PRIMAPhistCR_0_GHG!AH$2:AH$208,MATCH(Calculations_Table1!$A143,PRIMAPhistCR_0_GHG!$D$2:$D$208,0))</f>
        <v>10501.766</v>
      </c>
      <c r="U143">
        <f>INDEX(PRIMAPhistCR_0_GHG!AI$2:AI$208,MATCH(Calculations_Table1!$A143,PRIMAPhistCR_0_GHG!$D$2:$D$208,0))</f>
        <v>10713.732</v>
      </c>
      <c r="V143">
        <f>INDEX(PRIMAPhistCR_0_GHG!AJ$2:AJ$208,MATCH(Calculations_Table1!$A143,PRIMAPhistCR_0_GHG!$D$2:$D$208,0))</f>
        <v>11928.654</v>
      </c>
      <c r="W143">
        <f>INDEX(PRIMAPhistCR_0_GHG!AK$2:AK$208,MATCH(Calculations_Table1!$A143,PRIMAPhistCR_0_GHG!$D$2:$D$208,0))</f>
        <v>11502.611000000001</v>
      </c>
      <c r="X143">
        <f>INDEX(PRIMAPhistCR_0_GHG!AL$2:AL$208,MATCH(Calculations_Table1!$A143,PRIMAPhistCR_0_GHG!$D$2:$D$208,0))</f>
        <v>11658.764999999999</v>
      </c>
      <c r="Y143">
        <f>INDEX(PRIMAPhistCR_0_GHG!AM$2:AM$208,MATCH(Calculations_Table1!$A143,PRIMAPhistCR_0_GHG!$D$2:$D$208,0))</f>
        <v>12105.06</v>
      </c>
      <c r="AA143">
        <f>INDEX(UNPop_WPP2022_UN_2020_1July!$M$18:$M$303,MATCH(Calculations_Table1!A143,UNPop_WPP2022_UN_2020_1July!$F$18:$F$303,0))</f>
        <v>2805.6080000000002</v>
      </c>
      <c r="AC143">
        <f t="shared" si="33"/>
        <v>46.695403299999995</v>
      </c>
      <c r="AD143">
        <f t="shared" si="34"/>
        <v>25.23689243636364</v>
      </c>
      <c r="AE143">
        <f t="shared" si="41"/>
        <v>21.458510863636356</v>
      </c>
      <c r="AF143">
        <f>INDEX(PRIMAPhistCR_0_CO2!AE$2:AE$208,MATCH(Calculations_Table1!$A143,PRIMAPhistCR_0_CO2!$D$2:$D$208,0))</f>
        <v>5338.5734000000002</v>
      </c>
      <c r="AG143">
        <f>INDEX(PRIMAPhistCR_0_CO2!AF$2:AF$208,MATCH(Calculations_Table1!$A143,PRIMAPhistCR_0_CO2!$D$2:$D$208,0))</f>
        <v>5337.8208000000004</v>
      </c>
      <c r="AH143">
        <f>INDEX(PRIMAPhistCR_0_CO2!AG$2:AG$208,MATCH(Calculations_Table1!$A143,PRIMAPhistCR_0_CO2!$D$2:$D$208,0))</f>
        <v>4827.393</v>
      </c>
      <c r="AI143">
        <f>INDEX(PRIMAPhistCR_0_CO2!AH$2:AH$208,MATCH(Calculations_Table1!$A143,PRIMAPhistCR_0_CO2!$D$2:$D$208,0))</f>
        <v>4890.7566999999999</v>
      </c>
      <c r="AJ143">
        <f>INDEX(PRIMAPhistCR_0_CO2!AI$2:AI$208,MATCH(Calculations_Table1!$A143,PRIMAPhistCR_0_CO2!$D$2:$D$208,0))</f>
        <v>5280.4853999999996</v>
      </c>
      <c r="AK143">
        <f>INDEX(PRIMAPhistCR_0_CO2!AJ$2:AJ$208,MATCH(Calculations_Table1!$A143,PRIMAPhistCR_0_CO2!$D$2:$D$208,0))</f>
        <v>6653.5856000000003</v>
      </c>
      <c r="AL143">
        <f>INDEX(PRIMAPhistCR_0_CO2!AK$2:AK$208,MATCH(Calculations_Table1!$A143,PRIMAPhistCR_0_CO2!$D$2:$D$208,0))</f>
        <v>6334.3444</v>
      </c>
      <c r="AM143">
        <f>INDEX(PRIMAPhistCR_0_CO2!AL$2:AL$208,MATCH(Calculations_Table1!$A143,PRIMAPhistCR_0_CO2!$D$2:$D$208,0))</f>
        <v>6450.6732000000002</v>
      </c>
      <c r="AN143">
        <f>INDEX(PRIMAPhistCR_0_CO2!AM$2:AM$208,MATCH(Calculations_Table1!$A143,PRIMAPhistCR_0_CO2!$D$2:$D$208,0))</f>
        <v>6920.3441999999995</v>
      </c>
    </row>
    <row r="144" spans="1:40" x14ac:dyDescent="0.2">
      <c r="A144" t="s">
        <v>100</v>
      </c>
      <c r="B144" t="s">
        <v>362</v>
      </c>
      <c r="C144" t="str">
        <f t="shared" si="35"/>
        <v>Iceland</v>
      </c>
      <c r="D144">
        <f t="shared" si="36"/>
        <v>83.666564000000008</v>
      </c>
      <c r="E144">
        <f t="shared" si="37"/>
        <v>49.75273018181818</v>
      </c>
      <c r="F144">
        <f t="shared" si="38"/>
        <v>33.913833818181828</v>
      </c>
      <c r="G144" s="1">
        <f t="shared" si="28"/>
        <v>3.7649953800000005E-5</v>
      </c>
      <c r="H144" s="1">
        <f t="shared" si="29"/>
        <v>1.5261225218181824E-5</v>
      </c>
      <c r="I144" s="1">
        <f t="shared" si="30"/>
        <v>1.3435832687727265E-5</v>
      </c>
      <c r="J144" s="1">
        <f t="shared" si="31"/>
        <v>1.0268103875702611E-10</v>
      </c>
      <c r="K144" s="1">
        <f t="shared" si="32"/>
        <v>4.1621258459760229E-11</v>
      </c>
      <c r="L144">
        <f t="shared" si="39"/>
        <v>135</v>
      </c>
      <c r="M144">
        <f t="shared" si="40"/>
        <v>4</v>
      </c>
      <c r="Q144">
        <f>INDEX(PRIMAPhistCR_0_GHG!AE$2:AE$208,MATCH(Calculations_Table1!$A144,PRIMAPhistCR_0_GHG!$D$2:$D$208,0))</f>
        <v>10524.616</v>
      </c>
      <c r="R144">
        <f>INDEX(PRIMAPhistCR_0_GHG!AF$2:AF$208,MATCH(Calculations_Table1!$A144,PRIMAPhistCR_0_GHG!$D$2:$D$208,0))</f>
        <v>10500.296</v>
      </c>
      <c r="S144">
        <f>INDEX(PRIMAPhistCR_0_GHG!AG$2:AG$208,MATCH(Calculations_Table1!$A144,PRIMAPhistCR_0_GHG!$D$2:$D$208,0))</f>
        <v>10562.57</v>
      </c>
      <c r="T144">
        <f>INDEX(PRIMAPhistCR_0_GHG!AH$2:AH$208,MATCH(Calculations_Table1!$A144,PRIMAPhistCR_0_GHG!$D$2:$D$208,0))</f>
        <v>10480.609</v>
      </c>
      <c r="U144">
        <f>INDEX(PRIMAPhistCR_0_GHG!AI$2:AI$208,MATCH(Calculations_Table1!$A144,PRIMAPhistCR_0_GHG!$D$2:$D$208,0))</f>
        <v>10522.884</v>
      </c>
      <c r="V144">
        <f>INDEX(PRIMAPhistCR_0_GHG!AJ$2:AJ$208,MATCH(Calculations_Table1!$A144,PRIMAPhistCR_0_GHG!$D$2:$D$208,0))</f>
        <v>10573.259</v>
      </c>
      <c r="W144">
        <f>INDEX(PRIMAPhistCR_0_GHG!AK$2:AK$208,MATCH(Calculations_Table1!$A144,PRIMAPhistCR_0_GHG!$D$2:$D$208,0))</f>
        <v>10434.255999999999</v>
      </c>
      <c r="X144">
        <f>INDEX(PRIMAPhistCR_0_GHG!AL$2:AL$208,MATCH(Calculations_Table1!$A144,PRIMAPhistCR_0_GHG!$D$2:$D$208,0))</f>
        <v>10241.343999999999</v>
      </c>
      <c r="Y144">
        <f>INDEX(PRIMAPhistCR_0_GHG!AM$2:AM$208,MATCH(Calculations_Table1!$A144,PRIMAPhistCR_0_GHG!$D$2:$D$208,0))</f>
        <v>10351.346</v>
      </c>
      <c r="AA144">
        <f>INDEX(UNPop_WPP2022_UN_2020_1July!$M$18:$M$303,MATCH(Calculations_Table1!A144,UNPop_WPP2022_UN_2020_1July!$F$18:$F$303,0))</f>
        <v>366.66899999999998</v>
      </c>
      <c r="AC144">
        <f t="shared" si="33"/>
        <v>73.686661099999995</v>
      </c>
      <c r="AD144">
        <f t="shared" si="34"/>
        <v>43.829255127272738</v>
      </c>
      <c r="AE144">
        <f t="shared" si="41"/>
        <v>29.857405972727257</v>
      </c>
      <c r="AF144">
        <f>INDEX(PRIMAPhistCR_0_CO2!AE$2:AE$208,MATCH(Calculations_Table1!$A144,PRIMAPhistCR_0_CO2!$D$2:$D$208,0))</f>
        <v>9271.5732000000007</v>
      </c>
      <c r="AG144">
        <f>INDEX(PRIMAPhistCR_0_CO2!AF$2:AF$208,MATCH(Calculations_Table1!$A144,PRIMAPhistCR_0_CO2!$D$2:$D$208,0))</f>
        <v>9209.7224000000006</v>
      </c>
      <c r="AH144">
        <f>INDEX(PRIMAPhistCR_0_CO2!AG$2:AG$208,MATCH(Calculations_Table1!$A144,PRIMAPhistCR_0_CO2!$D$2:$D$208,0))</f>
        <v>9285.0949999999993</v>
      </c>
      <c r="AI144">
        <f>INDEX(PRIMAPhistCR_0_CO2!AH$2:AH$208,MATCH(Calculations_Table1!$A144,PRIMAPhistCR_0_CO2!$D$2:$D$208,0))</f>
        <v>9210.0493000000006</v>
      </c>
      <c r="AJ144">
        <f>INDEX(PRIMAPhistCR_0_CO2!AI$2:AI$208,MATCH(Calculations_Table1!$A144,PRIMAPhistCR_0_CO2!$D$2:$D$208,0))</f>
        <v>9288.6116999999995</v>
      </c>
      <c r="AK144">
        <f>INDEX(PRIMAPhistCR_0_CO2!AJ$2:AJ$208,MATCH(Calculations_Table1!$A144,PRIMAPhistCR_0_CO2!$D$2:$D$208,0))</f>
        <v>9321.0084999999999</v>
      </c>
      <c r="AL144">
        <f>INDEX(PRIMAPhistCR_0_CO2!AK$2:AK$208,MATCH(Calculations_Table1!$A144,PRIMAPhistCR_0_CO2!$D$2:$D$208,0))</f>
        <v>9214.2844000000005</v>
      </c>
      <c r="AM144">
        <f>INDEX(PRIMAPhistCR_0_CO2!AL$2:AL$208,MATCH(Calculations_Table1!$A144,PRIMAPhistCR_0_CO2!$D$2:$D$208,0))</f>
        <v>9005.7140999999992</v>
      </c>
      <c r="AN144">
        <f>INDEX(PRIMAPhistCR_0_CO2!AM$2:AM$208,MATCH(Calculations_Table1!$A144,PRIMAPhistCR_0_CO2!$D$2:$D$208,0))</f>
        <v>9152.1756999999998</v>
      </c>
    </row>
    <row r="145" spans="1:40" x14ac:dyDescent="0.2">
      <c r="A145" t="s">
        <v>133</v>
      </c>
      <c r="B145" t="s">
        <v>363</v>
      </c>
      <c r="C145" t="str">
        <f t="shared" si="35"/>
        <v>North Macedonia</v>
      </c>
      <c r="D145">
        <f t="shared" si="36"/>
        <v>81.5444356</v>
      </c>
      <c r="E145">
        <f t="shared" si="37"/>
        <v>44.556937454545455</v>
      </c>
      <c r="F145">
        <f t="shared" si="38"/>
        <v>36.987498145454545</v>
      </c>
      <c r="G145" s="1">
        <f t="shared" si="28"/>
        <v>3.6694996019999995E-5</v>
      </c>
      <c r="H145" s="1">
        <f t="shared" si="29"/>
        <v>1.6644374165454545E-5</v>
      </c>
      <c r="I145" s="1">
        <f t="shared" si="30"/>
        <v>1.1363910189545452E-5</v>
      </c>
      <c r="J145" s="1">
        <f t="shared" si="31"/>
        <v>1.7382162247426895E-11</v>
      </c>
      <c r="K145" s="1">
        <f t="shared" si="32"/>
        <v>7.8843233037312526E-12</v>
      </c>
      <c r="L145">
        <f t="shared" si="39"/>
        <v>136</v>
      </c>
      <c r="M145">
        <f t="shared" si="40"/>
        <v>98</v>
      </c>
      <c r="Q145">
        <f>INDEX(PRIMAPhistCR_0_GHG!AE$2:AE$208,MATCH(Calculations_Table1!$A145,PRIMAPhistCR_0_GHG!$D$2:$D$208,0))</f>
        <v>9425.5059999999994</v>
      </c>
      <c r="R145">
        <f>INDEX(PRIMAPhistCR_0_GHG!AF$2:AF$208,MATCH(Calculations_Table1!$A145,PRIMAPhistCR_0_GHG!$D$2:$D$208,0))</f>
        <v>7577.7957999999999</v>
      </c>
      <c r="S145">
        <f>INDEX(PRIMAPhistCR_0_GHG!AG$2:AG$208,MATCH(Calculations_Table1!$A145,PRIMAPhistCR_0_GHG!$D$2:$D$208,0))</f>
        <v>9557.9401999999991</v>
      </c>
      <c r="T145">
        <f>INDEX(PRIMAPhistCR_0_GHG!AH$2:AH$208,MATCH(Calculations_Table1!$A145,PRIMAPhistCR_0_GHG!$D$2:$D$208,0))</f>
        <v>9009.3613999999998</v>
      </c>
      <c r="U145">
        <f>INDEX(PRIMAPhistCR_0_GHG!AI$2:AI$208,MATCH(Calculations_Table1!$A145,PRIMAPhistCR_0_GHG!$D$2:$D$208,0))</f>
        <v>12685.457</v>
      </c>
      <c r="V145">
        <f>INDEX(PRIMAPhistCR_0_GHG!AJ$2:AJ$208,MATCH(Calculations_Table1!$A145,PRIMAPhistCR_0_GHG!$D$2:$D$208,0))</f>
        <v>9019.9951999999994</v>
      </c>
      <c r="W145">
        <f>INDEX(PRIMAPhistCR_0_GHG!AK$2:AK$208,MATCH(Calculations_Table1!$A145,PRIMAPhistCR_0_GHG!$D$2:$D$208,0))</f>
        <v>13231.673000000001</v>
      </c>
      <c r="X145">
        <f>INDEX(PRIMAPhistCR_0_GHG!AL$2:AL$208,MATCH(Calculations_Table1!$A145,PRIMAPhistCR_0_GHG!$D$2:$D$208,0))</f>
        <v>10100.638000000001</v>
      </c>
      <c r="Y145">
        <f>INDEX(PRIMAPhistCR_0_GHG!AM$2:AM$208,MATCH(Calculations_Table1!$A145,PRIMAPhistCR_0_GHG!$D$2:$D$208,0))</f>
        <v>10361.575000000001</v>
      </c>
      <c r="AA145">
        <f>INDEX(UNPop_WPP2022_UN_2020_1July!$M$18:$M$303,MATCH(Calculations_Table1!A145,UNPop_WPP2022_UN_2020_1July!$F$18:$F$303,0))</f>
        <v>2111.0720000000001</v>
      </c>
      <c r="AC145">
        <f t="shared" si="33"/>
        <v>58.828401099999994</v>
      </c>
      <c r="AD145">
        <f t="shared" si="34"/>
        <v>33.575267345454542</v>
      </c>
      <c r="AE145">
        <f t="shared" si="41"/>
        <v>25.253133754545452</v>
      </c>
      <c r="AF145">
        <f>INDEX(PRIMAPhistCR_0_CO2!AE$2:AE$208,MATCH(Calculations_Table1!$A145,PRIMAPhistCR_0_CO2!$D$2:$D$208,0))</f>
        <v>7102.4603999999999</v>
      </c>
      <c r="AG145">
        <f>INDEX(PRIMAPhistCR_0_CO2!AF$2:AF$208,MATCH(Calculations_Table1!$A145,PRIMAPhistCR_0_CO2!$D$2:$D$208,0))</f>
        <v>5159.42</v>
      </c>
      <c r="AH145">
        <f>INDEX(PRIMAPhistCR_0_CO2!AG$2:AG$208,MATCH(Calculations_Table1!$A145,PRIMAPhistCR_0_CO2!$D$2:$D$208,0))</f>
        <v>7080.41</v>
      </c>
      <c r="AI145">
        <f>INDEX(PRIMAPhistCR_0_CO2!AH$2:AH$208,MATCH(Calculations_Table1!$A145,PRIMAPhistCR_0_CO2!$D$2:$D$208,0))</f>
        <v>6396.44</v>
      </c>
      <c r="AJ145">
        <f>INDEX(PRIMAPhistCR_0_CO2!AI$2:AI$208,MATCH(Calculations_Table1!$A145,PRIMAPhistCR_0_CO2!$D$2:$D$208,0))</f>
        <v>9483.11</v>
      </c>
      <c r="AK145">
        <f>INDEX(PRIMAPhistCR_0_CO2!AJ$2:AJ$208,MATCH(Calculations_Table1!$A145,PRIMAPhistCR_0_CO2!$D$2:$D$208,0))</f>
        <v>5857.76</v>
      </c>
      <c r="AL145">
        <f>INDEX(PRIMAPhistCR_0_CO2!AK$2:AK$208,MATCH(Calculations_Table1!$A145,PRIMAPhistCR_0_CO2!$D$2:$D$208,0))</f>
        <v>10332.540000000001</v>
      </c>
      <c r="AM145">
        <f>INDEX(PRIMAPhistCR_0_CO2!AL$2:AL$208,MATCH(Calculations_Table1!$A145,PRIMAPhistCR_0_CO2!$D$2:$D$208,0))</f>
        <v>7182.7959000000001</v>
      </c>
      <c r="AN145">
        <f>INDEX(PRIMAPhistCR_0_CO2!AM$2:AM$208,MATCH(Calculations_Table1!$A145,PRIMAPhistCR_0_CO2!$D$2:$D$208,0))</f>
        <v>7335.9251999999997</v>
      </c>
    </row>
    <row r="146" spans="1:40" x14ac:dyDescent="0.2">
      <c r="A146" t="s">
        <v>140</v>
      </c>
      <c r="B146" t="s">
        <v>364</v>
      </c>
      <c r="C146" t="str">
        <f t="shared" si="35"/>
        <v>Mauritania</v>
      </c>
      <c r="D146">
        <f t="shared" si="36"/>
        <v>78.633413099999999</v>
      </c>
      <c r="E146">
        <f t="shared" si="37"/>
        <v>36.592713418181816</v>
      </c>
      <c r="F146">
        <f t="shared" si="38"/>
        <v>42.040699681818182</v>
      </c>
      <c r="G146" s="1">
        <f t="shared" si="28"/>
        <v>3.5385035894999999E-5</v>
      </c>
      <c r="H146" s="1">
        <f t="shared" si="29"/>
        <v>1.891831485681818E-5</v>
      </c>
      <c r="I146" s="1">
        <f t="shared" si="30"/>
        <v>5.8310574749999991E-6</v>
      </c>
      <c r="J146" s="1">
        <f t="shared" si="31"/>
        <v>7.865781450200994E-12</v>
      </c>
      <c r="K146" s="1">
        <f t="shared" si="32"/>
        <v>4.2053745688258356E-12</v>
      </c>
      <c r="L146">
        <f t="shared" si="39"/>
        <v>137</v>
      </c>
      <c r="M146">
        <f t="shared" si="40"/>
        <v>155</v>
      </c>
      <c r="Q146">
        <f>INDEX(PRIMAPhistCR_0_GHG!AE$2:AE$208,MATCH(Calculations_Table1!$A146,PRIMAPhistCR_0_GHG!$D$2:$D$208,0))</f>
        <v>7740.7663000000002</v>
      </c>
      <c r="R146">
        <f>INDEX(PRIMAPhistCR_0_GHG!AF$2:AF$208,MATCH(Calculations_Table1!$A146,PRIMAPhistCR_0_GHG!$D$2:$D$208,0))</f>
        <v>8258.1596000000009</v>
      </c>
      <c r="S146">
        <f>INDEX(PRIMAPhistCR_0_GHG!AG$2:AG$208,MATCH(Calculations_Table1!$A146,PRIMAPhistCR_0_GHG!$D$2:$D$208,0))</f>
        <v>8727.2649999999994</v>
      </c>
      <c r="T146">
        <f>INDEX(PRIMAPhistCR_0_GHG!AH$2:AH$208,MATCH(Calculations_Table1!$A146,PRIMAPhistCR_0_GHG!$D$2:$D$208,0))</f>
        <v>9262.0815000000002</v>
      </c>
      <c r="U146">
        <f>INDEX(PRIMAPhistCR_0_GHG!AI$2:AI$208,MATCH(Calculations_Table1!$A146,PRIMAPhistCR_0_GHG!$D$2:$D$208,0))</f>
        <v>9861.598</v>
      </c>
      <c r="V146">
        <f>INDEX(PRIMAPhistCR_0_GHG!AJ$2:AJ$208,MATCH(Calculations_Table1!$A146,PRIMAPhistCR_0_GHG!$D$2:$D$208,0))</f>
        <v>10458.394</v>
      </c>
      <c r="W146">
        <f>INDEX(PRIMAPhistCR_0_GHG!AK$2:AK$208,MATCH(Calculations_Table1!$A146,PRIMAPhistCR_0_GHG!$D$2:$D$208,0))</f>
        <v>10536.299000000001</v>
      </c>
      <c r="X146">
        <f>INDEX(PRIMAPhistCR_0_GHG!AL$2:AL$208,MATCH(Calculations_Table1!$A146,PRIMAPhistCR_0_GHG!$D$2:$D$208,0))</f>
        <v>10589.666999999999</v>
      </c>
      <c r="Y146">
        <f>INDEX(PRIMAPhistCR_0_GHG!AM$2:AM$208,MATCH(Calculations_Table1!$A146,PRIMAPhistCR_0_GHG!$D$2:$D$208,0))</f>
        <v>10939.949000000001</v>
      </c>
      <c r="AA146">
        <f>INDEX(UNPop_WPP2022_UN_2020_1July!$M$18:$M$303,MATCH(Calculations_Table1!A146,UNPop_WPP2022_UN_2020_1July!$F$18:$F$303,0))</f>
        <v>4498.6040000000003</v>
      </c>
      <c r="AC146">
        <f t="shared" si="33"/>
        <v>19.906405499999998</v>
      </c>
      <c r="AD146">
        <f t="shared" si="34"/>
        <v>6.9485000000000001</v>
      </c>
      <c r="AE146">
        <f t="shared" si="41"/>
        <v>12.957905499999999</v>
      </c>
      <c r="AF146">
        <f>INDEX(PRIMAPhistCR_0_CO2!AE$2:AE$208,MATCH(Calculations_Table1!$A146,PRIMAPhistCR_0_CO2!$D$2:$D$208,0))</f>
        <v>1469.875</v>
      </c>
      <c r="AG146">
        <f>INDEX(PRIMAPhistCR_0_CO2!AF$2:AF$208,MATCH(Calculations_Table1!$A146,PRIMAPhistCR_0_CO2!$D$2:$D$208,0))</f>
        <v>1806.6884</v>
      </c>
      <c r="AH146">
        <f>INDEX(PRIMAPhistCR_0_CO2!AG$2:AG$208,MATCH(Calculations_Table1!$A146,PRIMAPhistCR_0_CO2!$D$2:$D$208,0))</f>
        <v>1990.1895</v>
      </c>
      <c r="AI146">
        <f>INDEX(PRIMAPhistCR_0_CO2!AH$2:AH$208,MATCH(Calculations_Table1!$A146,PRIMAPhistCR_0_CO2!$D$2:$D$208,0))</f>
        <v>2265.6799000000001</v>
      </c>
      <c r="AJ146">
        <f>INDEX(PRIMAPhistCR_0_CO2!AI$2:AI$208,MATCH(Calculations_Table1!$A146,PRIMAPhistCR_0_CO2!$D$2:$D$208,0))</f>
        <v>2543.1232</v>
      </c>
      <c r="AK146">
        <f>INDEX(PRIMAPhistCR_0_CO2!AJ$2:AJ$208,MATCH(Calculations_Table1!$A146,PRIMAPhistCR_0_CO2!$D$2:$D$208,0))</f>
        <v>2819.4935999999998</v>
      </c>
      <c r="AL146">
        <f>INDEX(PRIMAPhistCR_0_CO2!AK$2:AK$208,MATCH(Calculations_Table1!$A146,PRIMAPhistCR_0_CO2!$D$2:$D$208,0))</f>
        <v>2750.8155999999999</v>
      </c>
      <c r="AM146">
        <f>INDEX(PRIMAPhistCR_0_CO2!AL$2:AL$208,MATCH(Calculations_Table1!$A146,PRIMAPhistCR_0_CO2!$D$2:$D$208,0))</f>
        <v>2745.5138999999999</v>
      </c>
      <c r="AN146">
        <f>INDEX(PRIMAPhistCR_0_CO2!AM$2:AM$208,MATCH(Calculations_Table1!$A146,PRIMAPhistCR_0_CO2!$D$2:$D$208,0))</f>
        <v>2984.9014000000002</v>
      </c>
    </row>
    <row r="147" spans="1:40" x14ac:dyDescent="0.2">
      <c r="A147" t="s">
        <v>124</v>
      </c>
      <c r="B147" t="s">
        <v>365</v>
      </c>
      <c r="C147" t="str">
        <f t="shared" si="35"/>
        <v>Latvia</v>
      </c>
      <c r="D147">
        <f t="shared" si="36"/>
        <v>78.211770699999988</v>
      </c>
      <c r="E147">
        <f t="shared" si="37"/>
        <v>36.85358701818182</v>
      </c>
      <c r="F147">
        <f t="shared" si="38"/>
        <v>41.358183681818169</v>
      </c>
      <c r="G147" s="1">
        <f t="shared" si="28"/>
        <v>3.5195296814999991E-5</v>
      </c>
      <c r="H147" s="1">
        <f t="shared" si="29"/>
        <v>1.8611182656818177E-5</v>
      </c>
      <c r="I147" s="1">
        <f t="shared" si="30"/>
        <v>1.231958947090909E-5</v>
      </c>
      <c r="J147" s="1">
        <f t="shared" si="31"/>
        <v>1.8552626293322478E-11</v>
      </c>
      <c r="K147" s="1">
        <f t="shared" si="32"/>
        <v>9.8105811842891913E-12</v>
      </c>
      <c r="L147">
        <f t="shared" si="39"/>
        <v>138</v>
      </c>
      <c r="M147">
        <f t="shared" si="40"/>
        <v>96</v>
      </c>
      <c r="Q147">
        <f>INDEX(PRIMAPhistCR_0_GHG!AE$2:AE$208,MATCH(Calculations_Table1!$A147,PRIMAPhistCR_0_GHG!$D$2:$D$208,0))</f>
        <v>7795.9511000000002</v>
      </c>
      <c r="R147">
        <f>INDEX(PRIMAPhistCR_0_GHG!AF$2:AF$208,MATCH(Calculations_Table1!$A147,PRIMAPhistCR_0_GHG!$D$2:$D$208,0))</f>
        <v>11566.214</v>
      </c>
      <c r="S147">
        <f>INDEX(PRIMAPhistCR_0_GHG!AG$2:AG$208,MATCH(Calculations_Table1!$A147,PRIMAPhistCR_0_GHG!$D$2:$D$208,0))</f>
        <v>10315.539000000001</v>
      </c>
      <c r="T147">
        <f>INDEX(PRIMAPhistCR_0_GHG!AH$2:AH$208,MATCH(Calculations_Table1!$A147,PRIMAPhistCR_0_GHG!$D$2:$D$208,0))</f>
        <v>8454.1996999999992</v>
      </c>
      <c r="U147">
        <f>INDEX(PRIMAPhistCR_0_GHG!AI$2:AI$208,MATCH(Calculations_Table1!$A147,PRIMAPhistCR_0_GHG!$D$2:$D$208,0))</f>
        <v>6994.0402999999997</v>
      </c>
      <c r="V147">
        <f>INDEX(PRIMAPhistCR_0_GHG!AJ$2:AJ$208,MATCH(Calculations_Table1!$A147,PRIMAPhistCR_0_GHG!$D$2:$D$208,0))</f>
        <v>9900.8629999999994</v>
      </c>
      <c r="W147">
        <f>INDEX(PRIMAPhistCR_0_GHG!AK$2:AK$208,MATCH(Calculations_Table1!$A147,PRIMAPhistCR_0_GHG!$D$2:$D$208,0))</f>
        <v>8096.8846999999996</v>
      </c>
      <c r="X147">
        <f>INDEX(PRIMAPhistCR_0_GHG!AL$2:AL$208,MATCH(Calculations_Table1!$A147,PRIMAPhistCR_0_GHG!$D$2:$D$208,0))</f>
        <v>10534.725</v>
      </c>
      <c r="Y147">
        <f>INDEX(PRIMAPhistCR_0_GHG!AM$2:AM$208,MATCH(Calculations_Table1!$A147,PRIMAPhistCR_0_GHG!$D$2:$D$208,0))</f>
        <v>12349.305</v>
      </c>
      <c r="AA147">
        <f>INDEX(UNPop_WPP2022_UN_2020_1July!$M$18:$M$303,MATCH(Calculations_Table1!A147,UNPop_WPP2022_UN_2020_1July!$F$18:$F$303,0))</f>
        <v>1897.0519999999999</v>
      </c>
      <c r="AC147">
        <f t="shared" si="33"/>
        <v>45.101833200000002</v>
      </c>
      <c r="AD147">
        <f t="shared" si="34"/>
        <v>17.724967709090912</v>
      </c>
      <c r="AE147">
        <f t="shared" si="41"/>
        <v>27.37686549090909</v>
      </c>
      <c r="AF147">
        <f>INDEX(PRIMAPhistCR_0_CO2!AE$2:AE$208,MATCH(Calculations_Table1!$A147,PRIMAPhistCR_0_CO2!$D$2:$D$208,0))</f>
        <v>3749.5124000000001</v>
      </c>
      <c r="AG147">
        <f>INDEX(PRIMAPhistCR_0_CO2!AF$2:AF$208,MATCH(Calculations_Table1!$A147,PRIMAPhistCR_0_CO2!$D$2:$D$208,0))</f>
        <v>7415.6390000000001</v>
      </c>
      <c r="AH147">
        <f>INDEX(PRIMAPhistCR_0_CO2!AG$2:AG$208,MATCH(Calculations_Table1!$A147,PRIMAPhistCR_0_CO2!$D$2:$D$208,0))</f>
        <v>6211.8149000000003</v>
      </c>
      <c r="AI147">
        <f>INDEX(PRIMAPhistCR_0_CO2!AH$2:AH$208,MATCH(Calculations_Table1!$A147,PRIMAPhistCR_0_CO2!$D$2:$D$208,0))</f>
        <v>4289.0528999999997</v>
      </c>
      <c r="AJ147">
        <f>INDEX(PRIMAPhistCR_0_CO2!AI$2:AI$208,MATCH(Calculations_Table1!$A147,PRIMAPhistCR_0_CO2!$D$2:$D$208,0))</f>
        <v>2792.2422999999999</v>
      </c>
      <c r="AK147">
        <f>INDEX(PRIMAPhistCR_0_CO2!AJ$2:AJ$208,MATCH(Calculations_Table1!$A147,PRIMAPhistCR_0_CO2!$D$2:$D$208,0))</f>
        <v>5839.7745000000004</v>
      </c>
      <c r="AL147">
        <f>INDEX(PRIMAPhistCR_0_CO2!AK$2:AK$208,MATCH(Calculations_Table1!$A147,PRIMAPhistCR_0_CO2!$D$2:$D$208,0))</f>
        <v>3962.7523000000001</v>
      </c>
      <c r="AM147">
        <f>INDEX(PRIMAPhistCR_0_CO2!AL$2:AL$208,MATCH(Calculations_Table1!$A147,PRIMAPhistCR_0_CO2!$D$2:$D$208,0))</f>
        <v>6393.7663000000002</v>
      </c>
      <c r="AN147">
        <f>INDEX(PRIMAPhistCR_0_CO2!AM$2:AM$208,MATCH(Calculations_Table1!$A147,PRIMAPhistCR_0_CO2!$D$2:$D$208,0))</f>
        <v>8196.7909999999993</v>
      </c>
    </row>
    <row r="148" spans="1:40" x14ac:dyDescent="0.2">
      <c r="A148" t="s">
        <v>123</v>
      </c>
      <c r="B148" t="s">
        <v>366</v>
      </c>
      <c r="C148" t="str">
        <f t="shared" si="35"/>
        <v>Luxembourg</v>
      </c>
      <c r="D148">
        <f t="shared" si="36"/>
        <v>77.981356199999993</v>
      </c>
      <c r="E148">
        <f t="shared" si="37"/>
        <v>50.971685818181818</v>
      </c>
      <c r="F148">
        <f t="shared" si="38"/>
        <v>27.009670381818175</v>
      </c>
      <c r="G148" s="1">
        <f t="shared" si="28"/>
        <v>3.5091610289999993E-5</v>
      </c>
      <c r="H148" s="1">
        <f t="shared" si="29"/>
        <v>1.2154351671818178E-5</v>
      </c>
      <c r="I148" s="1">
        <f t="shared" si="30"/>
        <v>1.0623932104090907E-5</v>
      </c>
      <c r="J148" s="1">
        <f t="shared" si="31"/>
        <v>5.5665713762236291E-11</v>
      </c>
      <c r="K148" s="1">
        <f t="shared" si="32"/>
        <v>1.9280410774474859E-11</v>
      </c>
      <c r="L148">
        <f t="shared" si="39"/>
        <v>139</v>
      </c>
      <c r="M148">
        <f t="shared" si="40"/>
        <v>18</v>
      </c>
      <c r="Q148">
        <f>INDEX(PRIMAPhistCR_0_GHG!AE$2:AE$208,MATCH(Calculations_Table1!$A148,PRIMAPhistCR_0_GHG!$D$2:$D$208,0))</f>
        <v>10782.472</v>
      </c>
      <c r="R148">
        <f>INDEX(PRIMAPhistCR_0_GHG!AF$2:AF$208,MATCH(Calculations_Table1!$A148,PRIMAPhistCR_0_GHG!$D$2:$D$208,0))</f>
        <v>10378.901</v>
      </c>
      <c r="S148">
        <f>INDEX(PRIMAPhistCR_0_GHG!AG$2:AG$208,MATCH(Calculations_Table1!$A148,PRIMAPhistCR_0_GHG!$D$2:$D$208,0))</f>
        <v>9960.5445</v>
      </c>
      <c r="T148">
        <f>INDEX(PRIMAPhistCR_0_GHG!AH$2:AH$208,MATCH(Calculations_Table1!$A148,PRIMAPhistCR_0_GHG!$D$2:$D$208,0))</f>
        <v>9625.2227999999996</v>
      </c>
      <c r="U148">
        <f>INDEX(PRIMAPhistCR_0_GHG!AI$2:AI$208,MATCH(Calculations_Table1!$A148,PRIMAPhistCR_0_GHG!$D$2:$D$208,0))</f>
        <v>9896.0097000000005</v>
      </c>
      <c r="V148">
        <f>INDEX(PRIMAPhistCR_0_GHG!AJ$2:AJ$208,MATCH(Calculations_Table1!$A148,PRIMAPhistCR_0_GHG!$D$2:$D$208,0))</f>
        <v>10336.708000000001</v>
      </c>
      <c r="W148">
        <f>INDEX(PRIMAPhistCR_0_GHG!AK$2:AK$208,MATCH(Calculations_Table1!$A148,PRIMAPhistCR_0_GHG!$D$2:$D$208,0))</f>
        <v>10390.700000000001</v>
      </c>
      <c r="X148">
        <f>INDEX(PRIMAPhistCR_0_GHG!AL$2:AL$208,MATCH(Calculations_Table1!$A148,PRIMAPhistCR_0_GHG!$D$2:$D$208,0))</f>
        <v>8595.2481000000007</v>
      </c>
      <c r="Y148">
        <f>INDEX(PRIMAPhistCR_0_GHG!AM$2:AM$208,MATCH(Calculations_Table1!$A148,PRIMAPhistCR_0_GHG!$D$2:$D$208,0))</f>
        <v>8798.0221000000001</v>
      </c>
      <c r="AA148">
        <f>INDEX(UNPop_WPP2022_UN_2020_1July!$M$18:$M$303,MATCH(Calculations_Table1!A148,UNPop_WPP2022_UN_2020_1July!$F$18:$F$303,0))</f>
        <v>630.399</v>
      </c>
      <c r="AC148">
        <f t="shared" si="33"/>
        <v>70.011381900000003</v>
      </c>
      <c r="AD148">
        <f t="shared" si="34"/>
        <v>46.402643890909097</v>
      </c>
      <c r="AE148">
        <f t="shared" si="41"/>
        <v>23.608738009090906</v>
      </c>
      <c r="AF148">
        <f>INDEX(PRIMAPhistCR_0_CO2!AE$2:AE$208,MATCH(Calculations_Table1!$A148,PRIMAPhistCR_0_CO2!$D$2:$D$208,0))</f>
        <v>9815.9439000000002</v>
      </c>
      <c r="AG148">
        <f>INDEX(PRIMAPhistCR_0_CO2!AF$2:AF$208,MATCH(Calculations_Table1!$A148,PRIMAPhistCR_0_CO2!$D$2:$D$208,0))</f>
        <v>9391.9614000000001</v>
      </c>
      <c r="AH148">
        <f>INDEX(PRIMAPhistCR_0_CO2!AG$2:AG$208,MATCH(Calculations_Table1!$A148,PRIMAPhistCR_0_CO2!$D$2:$D$208,0))</f>
        <v>8972.8456000000006</v>
      </c>
      <c r="AI148">
        <f>INDEX(PRIMAPhistCR_0_CO2!AH$2:AH$208,MATCH(Calculations_Table1!$A148,PRIMAPhistCR_0_CO2!$D$2:$D$208,0))</f>
        <v>8617.3649000000005</v>
      </c>
      <c r="AJ148">
        <f>INDEX(PRIMAPhistCR_0_CO2!AI$2:AI$208,MATCH(Calculations_Table1!$A148,PRIMAPhistCR_0_CO2!$D$2:$D$208,0))</f>
        <v>8880.0529000000006</v>
      </c>
      <c r="AK148">
        <f>INDEX(PRIMAPhistCR_0_CO2!AJ$2:AJ$208,MATCH(Calculations_Table1!$A148,PRIMAPhistCR_0_CO2!$D$2:$D$208,0))</f>
        <v>9324.2456000000002</v>
      </c>
      <c r="AL148">
        <f>INDEX(PRIMAPhistCR_0_CO2!AK$2:AK$208,MATCH(Calculations_Table1!$A148,PRIMAPhistCR_0_CO2!$D$2:$D$208,0))</f>
        <v>9397.5205999999998</v>
      </c>
      <c r="AM148">
        <f>INDEX(PRIMAPhistCR_0_CO2!AL$2:AL$208,MATCH(Calculations_Table1!$A148,PRIMAPhistCR_0_CO2!$D$2:$D$208,0))</f>
        <v>7611.5333000000001</v>
      </c>
      <c r="AN148">
        <f>INDEX(PRIMAPhistCR_0_CO2!AM$2:AM$208,MATCH(Calculations_Table1!$A148,PRIMAPhistCR_0_CO2!$D$2:$D$208,0))</f>
        <v>7815.8576000000003</v>
      </c>
    </row>
    <row r="149" spans="1:40" x14ac:dyDescent="0.2">
      <c r="A149" t="s">
        <v>185</v>
      </c>
      <c r="B149" t="s">
        <v>367</v>
      </c>
      <c r="C149" t="str">
        <f t="shared" si="35"/>
        <v>Sweden</v>
      </c>
      <c r="D149">
        <f t="shared" si="36"/>
        <v>71.6671063</v>
      </c>
      <c r="E149">
        <f t="shared" si="37"/>
        <v>29.214821054545453</v>
      </c>
      <c r="F149">
        <f t="shared" si="38"/>
        <v>42.452285245454547</v>
      </c>
      <c r="G149" s="1">
        <f t="shared" si="28"/>
        <v>3.2250197835000001E-5</v>
      </c>
      <c r="H149" s="1">
        <f t="shared" si="29"/>
        <v>1.9103528360454546E-5</v>
      </c>
      <c r="I149" s="1">
        <f t="shared" si="30"/>
        <v>3.0687929353636364E-6</v>
      </c>
      <c r="J149" s="1">
        <f t="shared" si="31"/>
        <v>3.1102608017248394E-12</v>
      </c>
      <c r="K149" s="1">
        <f t="shared" si="32"/>
        <v>1.8423749131137866E-12</v>
      </c>
      <c r="L149">
        <f t="shared" si="39"/>
        <v>140</v>
      </c>
      <c r="M149">
        <f t="shared" si="40"/>
        <v>184</v>
      </c>
      <c r="Q149">
        <f>INDEX(PRIMAPhistCR_0_GHG!AE$2:AE$208,MATCH(Calculations_Table1!$A149,PRIMAPhistCR_0_GHG!$D$2:$D$208,0))</f>
        <v>6180.0582999999997</v>
      </c>
      <c r="R149">
        <f>INDEX(PRIMAPhistCR_0_GHG!AF$2:AF$208,MATCH(Calculations_Table1!$A149,PRIMAPhistCR_0_GHG!$D$2:$D$208,0))</f>
        <v>5938.8834999999999</v>
      </c>
      <c r="S149">
        <f>INDEX(PRIMAPhistCR_0_GHG!AG$2:AG$208,MATCH(Calculations_Table1!$A149,PRIMAPhistCR_0_GHG!$D$2:$D$208,0))</f>
        <v>6526.2241999999997</v>
      </c>
      <c r="T149">
        <f>INDEX(PRIMAPhistCR_0_GHG!AH$2:AH$208,MATCH(Calculations_Table1!$A149,PRIMAPhistCR_0_GHG!$D$2:$D$208,0))</f>
        <v>7813.3819000000003</v>
      </c>
      <c r="U149">
        <f>INDEX(PRIMAPhistCR_0_GHG!AI$2:AI$208,MATCH(Calculations_Table1!$A149,PRIMAPhistCR_0_GHG!$D$2:$D$208,0))</f>
        <v>13147.733</v>
      </c>
      <c r="V149">
        <f>INDEX(PRIMAPhistCR_0_GHG!AJ$2:AJ$208,MATCH(Calculations_Table1!$A149,PRIMAPhistCR_0_GHG!$D$2:$D$208,0))</f>
        <v>15580.384</v>
      </c>
      <c r="W149">
        <f>INDEX(PRIMAPhistCR_0_GHG!AK$2:AK$208,MATCH(Calculations_Table1!$A149,PRIMAPhistCR_0_GHG!$D$2:$D$208,0))</f>
        <v>11938.966</v>
      </c>
      <c r="X149">
        <f>INDEX(PRIMAPhistCR_0_GHG!AL$2:AL$208,MATCH(Calculations_Table1!$A149,PRIMAPhistCR_0_GHG!$D$2:$D$208,0))</f>
        <v>4576.0837000000001</v>
      </c>
      <c r="Y149">
        <f>INDEX(PRIMAPhistCR_0_GHG!AM$2:AM$208,MATCH(Calculations_Table1!$A149,PRIMAPhistCR_0_GHG!$D$2:$D$208,0))</f>
        <v>6145.45</v>
      </c>
      <c r="AA149">
        <f>INDEX(UNPop_WPP2022_UN_2020_1July!$M$18:$M$303,MATCH(Calculations_Table1!A149,UNPop_WPP2022_UN_2020_1July!$F$18:$F$303,0))</f>
        <v>10368.968999999999</v>
      </c>
      <c r="AC149">
        <f t="shared" si="33"/>
        <v>-19.937671380000001</v>
      </c>
      <c r="AD149">
        <f t="shared" si="34"/>
        <v>-26.757211236363638</v>
      </c>
      <c r="AE149">
        <f t="shared" si="41"/>
        <v>6.8195398563636367</v>
      </c>
      <c r="AF149">
        <f>INDEX(PRIMAPhistCR_0_CO2!AE$2:AE$208,MATCH(Calculations_Table1!$A149,PRIMAPhistCR_0_CO2!$D$2:$D$208,0))</f>
        <v>-5660.1792999999998</v>
      </c>
      <c r="AG149">
        <f>INDEX(PRIMAPhistCR_0_CO2!AF$2:AF$208,MATCH(Calculations_Table1!$A149,PRIMAPhistCR_0_CO2!$D$2:$D$208,0))</f>
        <v>-5905.7070999999996</v>
      </c>
      <c r="AH149">
        <f>INDEX(PRIMAPhistCR_0_CO2!AG$2:AG$208,MATCH(Calculations_Table1!$A149,PRIMAPhistCR_0_CO2!$D$2:$D$208,0))</f>
        <v>-5194.8917000000001</v>
      </c>
      <c r="AI149">
        <f>INDEX(PRIMAPhistCR_0_CO2!AH$2:AH$208,MATCH(Calculations_Table1!$A149,PRIMAPhistCR_0_CO2!$D$2:$D$208,0))</f>
        <v>-3835.3247999999999</v>
      </c>
      <c r="AJ149">
        <f>INDEX(PRIMAPhistCR_0_CO2!AI$2:AI$208,MATCH(Calculations_Table1!$A149,PRIMAPhistCR_0_CO2!$D$2:$D$208,0))</f>
        <v>1435.9221</v>
      </c>
      <c r="AK149">
        <f>INDEX(PRIMAPhistCR_0_CO2!AJ$2:AJ$208,MATCH(Calculations_Table1!$A149,PRIMAPhistCR_0_CO2!$D$2:$D$208,0))</f>
        <v>4193.7758000000003</v>
      </c>
      <c r="AL149">
        <f>INDEX(PRIMAPhistCR_0_CO2!AK$2:AK$208,MATCH(Calculations_Table1!$A149,PRIMAPhistCR_0_CO2!$D$2:$D$208,0))</f>
        <v>693.81952000000001</v>
      </c>
      <c r="AM149">
        <f>INDEX(PRIMAPhistCR_0_CO2!AL$2:AL$208,MATCH(Calculations_Table1!$A149,PRIMAPhistCR_0_CO2!$D$2:$D$208,0))</f>
        <v>-6560.2102000000004</v>
      </c>
      <c r="AN149">
        <f>INDEX(PRIMAPhistCR_0_CO2!AM$2:AM$208,MATCH(Calculations_Table1!$A149,PRIMAPhistCR_0_CO2!$D$2:$D$208,0))</f>
        <v>-4765.0550000000003</v>
      </c>
    </row>
    <row r="150" spans="1:40" x14ac:dyDescent="0.2">
      <c r="A150" t="s">
        <v>60</v>
      </c>
      <c r="B150" t="s">
        <v>368</v>
      </c>
      <c r="C150" t="str">
        <f t="shared" si="35"/>
        <v>Cyprus</v>
      </c>
      <c r="D150">
        <f t="shared" si="36"/>
        <v>67.647320100000016</v>
      </c>
      <c r="E150">
        <f t="shared" si="37"/>
        <v>36.336087272727269</v>
      </c>
      <c r="F150">
        <f t="shared" si="38"/>
        <v>31.311232827272747</v>
      </c>
      <c r="G150" s="1">
        <f t="shared" si="28"/>
        <v>3.0441294045000007E-5</v>
      </c>
      <c r="H150" s="1">
        <f t="shared" si="29"/>
        <v>1.4090054772272735E-5</v>
      </c>
      <c r="I150" s="1">
        <f t="shared" si="30"/>
        <v>1.1448024553636355E-5</v>
      </c>
      <c r="J150" s="1">
        <f t="shared" si="31"/>
        <v>2.4598290026884051E-11</v>
      </c>
      <c r="K150" s="1">
        <f t="shared" si="32"/>
        <v>1.1385562429464924E-11</v>
      </c>
      <c r="L150">
        <f t="shared" si="39"/>
        <v>141</v>
      </c>
      <c r="M150">
        <f t="shared" si="40"/>
        <v>63</v>
      </c>
      <c r="Q150">
        <f>INDEX(PRIMAPhistCR_0_GHG!AE$2:AE$208,MATCH(Calculations_Table1!$A150,PRIMAPhistCR_0_GHG!$D$2:$D$208,0))</f>
        <v>7686.48</v>
      </c>
      <c r="R150">
        <f>INDEX(PRIMAPhistCR_0_GHG!AF$2:AF$208,MATCH(Calculations_Table1!$A150,PRIMAPhistCR_0_GHG!$D$2:$D$208,0))</f>
        <v>8061.2412000000004</v>
      </c>
      <c r="S150">
        <f>INDEX(PRIMAPhistCR_0_GHG!AG$2:AG$208,MATCH(Calculations_Table1!$A150,PRIMAPhistCR_0_GHG!$D$2:$D$208,0))</f>
        <v>8116.0501000000004</v>
      </c>
      <c r="T150">
        <f>INDEX(PRIMAPhistCR_0_GHG!AH$2:AH$208,MATCH(Calculations_Table1!$A150,PRIMAPhistCR_0_GHG!$D$2:$D$208,0))</f>
        <v>8665.0856000000003</v>
      </c>
      <c r="U150">
        <f>INDEX(PRIMAPhistCR_0_GHG!AI$2:AI$208,MATCH(Calculations_Table1!$A150,PRIMAPhistCR_0_GHG!$D$2:$D$208,0))</f>
        <v>8736.2458999999999</v>
      </c>
      <c r="V150">
        <f>INDEX(PRIMAPhistCR_0_GHG!AJ$2:AJ$208,MATCH(Calculations_Table1!$A150,PRIMAPhistCR_0_GHG!$D$2:$D$208,0))</f>
        <v>8599.1288000000004</v>
      </c>
      <c r="W150">
        <f>INDEX(PRIMAPhistCR_0_GHG!AK$2:AK$208,MATCH(Calculations_Table1!$A150,PRIMAPhistCR_0_GHG!$D$2:$D$208,0))</f>
        <v>8673.9997000000003</v>
      </c>
      <c r="X150">
        <f>INDEX(PRIMAPhistCR_0_GHG!AL$2:AL$208,MATCH(Calculations_Table1!$A150,PRIMAPhistCR_0_GHG!$D$2:$D$208,0))</f>
        <v>8282.9703000000009</v>
      </c>
      <c r="Y150">
        <f>INDEX(PRIMAPhistCR_0_GHG!AM$2:AM$208,MATCH(Calculations_Table1!$A150,PRIMAPhistCR_0_GHG!$D$2:$D$208,0))</f>
        <v>8512.5985000000001</v>
      </c>
      <c r="AA150">
        <f>INDEX(UNPop_WPP2022_UN_2020_1July!$M$18:$M$303,MATCH(Calculations_Table1!A150,UNPop_WPP2022_UN_2020_1July!$F$18:$F$303,0))</f>
        <v>1237.537</v>
      </c>
      <c r="AC150">
        <f t="shared" si="33"/>
        <v>55.145182199999986</v>
      </c>
      <c r="AD150">
        <f t="shared" si="34"/>
        <v>29.705127636363638</v>
      </c>
      <c r="AE150">
        <f t="shared" si="41"/>
        <v>25.440054563636348</v>
      </c>
      <c r="AF150">
        <f>INDEX(PRIMAPhistCR_0_CO2!AE$2:AE$208,MATCH(Calculations_Table1!$A150,PRIMAPhistCR_0_CO2!$D$2:$D$208,0))</f>
        <v>6283.777</v>
      </c>
      <c r="AG150">
        <f>INDEX(PRIMAPhistCR_0_CO2!AF$2:AF$208,MATCH(Calculations_Table1!$A150,PRIMAPhistCR_0_CO2!$D$2:$D$208,0))</f>
        <v>6650.1005999999998</v>
      </c>
      <c r="AH150">
        <f>INDEX(PRIMAPhistCR_0_CO2!AG$2:AG$208,MATCH(Calculations_Table1!$A150,PRIMAPhistCR_0_CO2!$D$2:$D$208,0))</f>
        <v>6674.1417000000001</v>
      </c>
      <c r="AI150">
        <f>INDEX(PRIMAPhistCR_0_CO2!AH$2:AH$208,MATCH(Calculations_Table1!$A150,PRIMAPhistCR_0_CO2!$D$2:$D$208,0))</f>
        <v>7169.4979999999996</v>
      </c>
      <c r="AJ150">
        <f>INDEX(PRIMAPhistCR_0_CO2!AI$2:AI$208,MATCH(Calculations_Table1!$A150,PRIMAPhistCR_0_CO2!$D$2:$D$208,0))</f>
        <v>7195.2150000000001</v>
      </c>
      <c r="AK150">
        <f>INDEX(PRIMAPhistCR_0_CO2!AJ$2:AJ$208,MATCH(Calculations_Table1!$A150,PRIMAPhistCR_0_CO2!$D$2:$D$208,0))</f>
        <v>7017.4749000000002</v>
      </c>
      <c r="AL150">
        <f>INDEX(PRIMAPhistCR_0_CO2!AK$2:AK$208,MATCH(Calculations_Table1!$A150,PRIMAPhistCR_0_CO2!$D$2:$D$208,0))</f>
        <v>7043.5787</v>
      </c>
      <c r="AM150">
        <f>INDEX(PRIMAPhistCR_0_CO2!AL$2:AL$208,MATCH(Calculations_Table1!$A150,PRIMAPhistCR_0_CO2!$D$2:$D$208,0))</f>
        <v>6610.5384000000004</v>
      </c>
      <c r="AN150">
        <f>INDEX(PRIMAPhistCR_0_CO2!AM$2:AM$208,MATCH(Calculations_Table1!$A150,PRIMAPhistCR_0_CO2!$D$2:$D$208,0))</f>
        <v>6784.6349</v>
      </c>
    </row>
    <row r="151" spans="1:40" x14ac:dyDescent="0.2">
      <c r="A151" t="s">
        <v>70</v>
      </c>
      <c r="B151" t="s">
        <v>369</v>
      </c>
      <c r="C151" t="str">
        <f t="shared" si="35"/>
        <v>Eritrea</v>
      </c>
      <c r="D151">
        <f t="shared" si="36"/>
        <v>62.265669500000001</v>
      </c>
      <c r="E151">
        <f t="shared" si="37"/>
        <v>43.293114800000005</v>
      </c>
      <c r="F151">
        <f t="shared" si="38"/>
        <v>18.972554699999996</v>
      </c>
      <c r="G151" s="1">
        <f t="shared" si="28"/>
        <v>2.8019551274999998E-5</v>
      </c>
      <c r="H151" s="1">
        <f t="shared" si="29"/>
        <v>8.5376496149999978E-6</v>
      </c>
      <c r="I151" s="1">
        <f t="shared" si="30"/>
        <v>-1.0983670171363645E-6</v>
      </c>
      <c r="J151" s="1">
        <f t="shared" si="31"/>
        <v>7.8798063581100302E-12</v>
      </c>
      <c r="K151" s="1">
        <f t="shared" si="32"/>
        <v>2.4010029660831045E-12</v>
      </c>
      <c r="L151">
        <f t="shared" si="39"/>
        <v>142</v>
      </c>
      <c r="M151">
        <f t="shared" si="40"/>
        <v>154</v>
      </c>
      <c r="Q151">
        <f>INDEX(PRIMAPhistCR_0_GHG!AE$2:AE$208,MATCH(Calculations_Table1!$A151,PRIMAPhistCR_0_GHG!$D$2:$D$208,0))</f>
        <v>9158.1589000000004</v>
      </c>
      <c r="R151">
        <f>INDEX(PRIMAPhistCR_0_GHG!AF$2:AF$208,MATCH(Calculations_Table1!$A151,PRIMAPhistCR_0_GHG!$D$2:$D$208,0))</f>
        <v>8719.6998999999996</v>
      </c>
      <c r="S151">
        <f>INDEX(PRIMAPhistCR_0_GHG!AG$2:AG$208,MATCH(Calculations_Table1!$A151,PRIMAPhistCR_0_GHG!$D$2:$D$208,0))</f>
        <v>8254.9964</v>
      </c>
      <c r="T151">
        <f>INDEX(PRIMAPhistCR_0_GHG!AH$2:AH$208,MATCH(Calculations_Table1!$A151,PRIMAPhistCR_0_GHG!$D$2:$D$208,0))</f>
        <v>7841.6361999999999</v>
      </c>
      <c r="U151">
        <f>INDEX(PRIMAPhistCR_0_GHG!AI$2:AI$208,MATCH(Calculations_Table1!$A151,PRIMAPhistCR_0_GHG!$D$2:$D$208,0))</f>
        <v>7401.5312999999996</v>
      </c>
      <c r="V151">
        <f>INDEX(PRIMAPhistCR_0_GHG!AJ$2:AJ$208,MATCH(Calculations_Table1!$A151,PRIMAPhistCR_0_GHG!$D$2:$D$208,0))</f>
        <v>6963.1172999999999</v>
      </c>
      <c r="W151">
        <f>INDEX(PRIMAPhistCR_0_GHG!AK$2:AK$208,MATCH(Calculations_Table1!$A151,PRIMAPhistCR_0_GHG!$D$2:$D$208,0))</f>
        <v>7678.8444</v>
      </c>
      <c r="X151">
        <f>INDEX(PRIMAPhistCR_0_GHG!AL$2:AL$208,MATCH(Calculations_Table1!$A151,PRIMAPhistCR_0_GHG!$D$2:$D$208,0))</f>
        <v>7652.4838</v>
      </c>
      <c r="Y151">
        <f>INDEX(PRIMAPhistCR_0_GHG!AM$2:AM$208,MATCH(Calculations_Table1!$A151,PRIMAPhistCR_0_GHG!$D$2:$D$208,0))</f>
        <v>7753.3602000000001</v>
      </c>
      <c r="AA151">
        <f>INDEX(UNPop_WPP2022_UN_2020_1July!$M$18:$M$303,MATCH(Calculations_Table1!A151,UNPop_WPP2022_UN_2020_1July!$F$18:$F$303,0))</f>
        <v>3555.8679999999999</v>
      </c>
      <c r="AC151">
        <f t="shared" si="33"/>
        <v>11.63857157</v>
      </c>
      <c r="AD151">
        <f t="shared" si="34"/>
        <v>14.079387163636365</v>
      </c>
      <c r="AE151">
        <f t="shared" si="41"/>
        <v>-2.4408155936363656</v>
      </c>
      <c r="AF151">
        <f>INDEX(PRIMAPhistCR_0_CO2!AE$2:AE$208,MATCH(Calculations_Table1!$A151,PRIMAPhistCR_0_CO2!$D$2:$D$208,0))</f>
        <v>2978.3319000000001</v>
      </c>
      <c r="AG151">
        <f>INDEX(PRIMAPhistCR_0_CO2!AF$2:AF$208,MATCH(Calculations_Table1!$A151,PRIMAPhistCR_0_CO2!$D$2:$D$208,0))</f>
        <v>2514.8415</v>
      </c>
      <c r="AH151">
        <f>INDEX(PRIMAPhistCR_0_CO2!AG$2:AG$208,MATCH(Calculations_Table1!$A151,PRIMAPhistCR_0_CO2!$D$2:$D$208,0))</f>
        <v>2022.1441</v>
      </c>
      <c r="AI151">
        <f>INDEX(PRIMAPhistCR_0_CO2!AH$2:AH$208,MATCH(Calculations_Table1!$A151,PRIMAPhistCR_0_CO2!$D$2:$D$208,0))</f>
        <v>1558.5435</v>
      </c>
      <c r="AJ151">
        <f>INDEX(PRIMAPhistCR_0_CO2!AI$2:AI$208,MATCH(Calculations_Table1!$A151,PRIMAPhistCR_0_CO2!$D$2:$D$208,0))</f>
        <v>1073.3311000000001</v>
      </c>
      <c r="AK151">
        <f>INDEX(PRIMAPhistCR_0_CO2!AJ$2:AJ$208,MATCH(Calculations_Table1!$A151,PRIMAPhistCR_0_CO2!$D$2:$D$208,0))</f>
        <v>608.83636999999999</v>
      </c>
      <c r="AL151">
        <f>INDEX(PRIMAPhistCR_0_CO2!AK$2:AK$208,MATCH(Calculations_Table1!$A151,PRIMAPhistCR_0_CO2!$D$2:$D$208,0))</f>
        <v>1307.2466999999999</v>
      </c>
      <c r="AM151">
        <f>INDEX(PRIMAPhistCR_0_CO2!AL$2:AL$208,MATCH(Calculations_Table1!$A151,PRIMAPhistCR_0_CO2!$D$2:$D$208,0))</f>
        <v>1241.2788</v>
      </c>
      <c r="AN151">
        <f>INDEX(PRIMAPhistCR_0_CO2!AM$2:AM$208,MATCH(Calculations_Table1!$A151,PRIMAPhistCR_0_CO2!$D$2:$D$208,0))</f>
        <v>1312.3495</v>
      </c>
    </row>
    <row r="152" spans="1:40" x14ac:dyDescent="0.2">
      <c r="A152" t="s">
        <v>108</v>
      </c>
      <c r="B152" t="s">
        <v>370</v>
      </c>
      <c r="C152" t="str">
        <f t="shared" si="35"/>
        <v>Kyrgyzstan</v>
      </c>
      <c r="D152">
        <f t="shared" si="36"/>
        <v>55.690392799999998</v>
      </c>
      <c r="E152">
        <f t="shared" si="37"/>
        <v>25.144128218181816</v>
      </c>
      <c r="F152">
        <f t="shared" si="38"/>
        <v>30.546264581818182</v>
      </c>
      <c r="G152" s="1">
        <f t="shared" si="28"/>
        <v>2.5060676759999997E-5</v>
      </c>
      <c r="H152" s="1">
        <f t="shared" si="29"/>
        <v>1.3745819061818181E-5</v>
      </c>
      <c r="I152" s="1">
        <f t="shared" si="30"/>
        <v>1.4951129224090906E-6</v>
      </c>
      <c r="J152" s="1">
        <f t="shared" si="31"/>
        <v>3.9005709310408264E-12</v>
      </c>
      <c r="K152" s="1">
        <f t="shared" si="32"/>
        <v>2.139469048236305E-12</v>
      </c>
      <c r="L152">
        <f t="shared" si="39"/>
        <v>143</v>
      </c>
      <c r="M152">
        <f t="shared" si="40"/>
        <v>180</v>
      </c>
      <c r="Q152">
        <f>INDEX(PRIMAPhistCR_0_GHG!AE$2:AE$208,MATCH(Calculations_Table1!$A152,PRIMAPhistCR_0_GHG!$D$2:$D$208,0))</f>
        <v>5318.9502000000002</v>
      </c>
      <c r="R152">
        <f>INDEX(PRIMAPhistCR_0_GHG!AF$2:AF$208,MATCH(Calculations_Table1!$A152,PRIMAPhistCR_0_GHG!$D$2:$D$208,0))</f>
        <v>5848.8514999999998</v>
      </c>
      <c r="S152">
        <f>INDEX(PRIMAPhistCR_0_GHG!AG$2:AG$208,MATCH(Calculations_Table1!$A152,PRIMAPhistCR_0_GHG!$D$2:$D$208,0))</f>
        <v>6499.0183999999999</v>
      </c>
      <c r="T152">
        <f>INDEX(PRIMAPhistCR_0_GHG!AH$2:AH$208,MATCH(Calculations_Table1!$A152,PRIMAPhistCR_0_GHG!$D$2:$D$208,0))</f>
        <v>5229.2488000000003</v>
      </c>
      <c r="U152">
        <f>INDEX(PRIMAPhistCR_0_GHG!AI$2:AI$208,MATCH(Calculations_Table1!$A152,PRIMAPhistCR_0_GHG!$D$2:$D$208,0))</f>
        <v>6072.7605999999996</v>
      </c>
      <c r="V152">
        <f>INDEX(PRIMAPhistCR_0_GHG!AJ$2:AJ$208,MATCH(Calculations_Table1!$A152,PRIMAPhistCR_0_GHG!$D$2:$D$208,0))</f>
        <v>7689.3809000000001</v>
      </c>
      <c r="W152">
        <f>INDEX(PRIMAPhistCR_0_GHG!AK$2:AK$208,MATCH(Calculations_Table1!$A152,PRIMAPhistCR_0_GHG!$D$2:$D$208,0))</f>
        <v>7679.8846999999996</v>
      </c>
      <c r="X152">
        <f>INDEX(PRIMAPhistCR_0_GHG!AL$2:AL$208,MATCH(Calculations_Table1!$A152,PRIMAPhistCR_0_GHG!$D$2:$D$208,0))</f>
        <v>7818.8104000000003</v>
      </c>
      <c r="Y152">
        <f>INDEX(PRIMAPhistCR_0_GHG!AM$2:AM$208,MATCH(Calculations_Table1!$A152,PRIMAPhistCR_0_GHG!$D$2:$D$208,0))</f>
        <v>8852.4375</v>
      </c>
      <c r="AA152">
        <f>INDEX(UNPop_WPP2022_UN_2020_1July!$M$18:$M$303,MATCH(Calculations_Table1!A152,UNPop_WPP2022_UN_2020_1July!$F$18:$F$303,0))</f>
        <v>6424.8739999999998</v>
      </c>
      <c r="AC152">
        <f t="shared" si="33"/>
        <v>-0.39253145000000017</v>
      </c>
      <c r="AD152">
        <f t="shared" si="34"/>
        <v>-3.7150046109090908</v>
      </c>
      <c r="AE152">
        <f t="shared" si="41"/>
        <v>3.3224731609090905</v>
      </c>
      <c r="AF152">
        <f>INDEX(PRIMAPhistCR_0_CO2!AE$2:AE$208,MATCH(Calculations_Table1!$A152,PRIMAPhistCR_0_CO2!$D$2:$D$208,0))</f>
        <v>-785.86635999999999</v>
      </c>
      <c r="AG152">
        <f>INDEX(PRIMAPhistCR_0_CO2!AF$2:AF$208,MATCH(Calculations_Table1!$A152,PRIMAPhistCR_0_CO2!$D$2:$D$208,0))</f>
        <v>-614.41845999999998</v>
      </c>
      <c r="AH152">
        <f>INDEX(PRIMAPhistCR_0_CO2!AG$2:AG$208,MATCH(Calculations_Table1!$A152,PRIMAPhistCR_0_CO2!$D$2:$D$208,0))</f>
        <v>-61.143030000000003</v>
      </c>
      <c r="AI152">
        <f>INDEX(PRIMAPhistCR_0_CO2!AH$2:AH$208,MATCH(Calculations_Table1!$A152,PRIMAPhistCR_0_CO2!$D$2:$D$208,0))</f>
        <v>-1440.6459</v>
      </c>
      <c r="AJ152">
        <f>INDEX(PRIMAPhistCR_0_CO2!AI$2:AI$208,MATCH(Calculations_Table1!$A152,PRIMAPhistCR_0_CO2!$D$2:$D$208,0))</f>
        <v>-875.75774999999999</v>
      </c>
      <c r="AK152">
        <f>INDEX(PRIMAPhistCR_0_CO2!AJ$2:AJ$208,MATCH(Calculations_Table1!$A152,PRIMAPhistCR_0_CO2!$D$2:$D$208,0))</f>
        <v>501.72739000000001</v>
      </c>
      <c r="AL152">
        <f>INDEX(PRIMAPhistCR_0_CO2!AK$2:AK$208,MATCH(Calculations_Table1!$A152,PRIMAPhistCR_0_CO2!$D$2:$D$208,0))</f>
        <v>414.03113000000002</v>
      </c>
      <c r="AM152">
        <f>INDEX(PRIMAPhistCR_0_CO2!AL$2:AL$208,MATCH(Calculations_Table1!$A152,PRIMAPhistCR_0_CO2!$D$2:$D$208,0))</f>
        <v>408.79597000000001</v>
      </c>
      <c r="AN152">
        <f>INDEX(PRIMAPhistCR_0_CO2!AM$2:AM$208,MATCH(Calculations_Table1!$A152,PRIMAPhistCR_0_CO2!$D$2:$D$208,0))</f>
        <v>1274.8792000000001</v>
      </c>
    </row>
    <row r="153" spans="1:40" x14ac:dyDescent="0.2">
      <c r="A153" t="s">
        <v>196</v>
      </c>
      <c r="B153" t="s">
        <v>371</v>
      </c>
      <c r="C153" t="str">
        <f t="shared" si="35"/>
        <v>Timor-Leste</v>
      </c>
      <c r="D153">
        <f t="shared" si="36"/>
        <v>55.157746899999999</v>
      </c>
      <c r="E153">
        <f t="shared" si="37"/>
        <v>38.835590181818183</v>
      </c>
      <c r="F153">
        <f t="shared" si="38"/>
        <v>16.322156718181816</v>
      </c>
      <c r="G153" s="1">
        <f t="shared" si="28"/>
        <v>2.4820986105E-5</v>
      </c>
      <c r="H153" s="1">
        <f t="shared" si="29"/>
        <v>7.3449705231818172E-6</v>
      </c>
      <c r="I153" s="1">
        <f t="shared" si="30"/>
        <v>6.1919027140909098E-6</v>
      </c>
      <c r="J153" s="1">
        <f t="shared" si="31"/>
        <v>1.9093139669767962E-11</v>
      </c>
      <c r="K153" s="1">
        <f t="shared" si="32"/>
        <v>5.6499990562900767E-12</v>
      </c>
      <c r="L153">
        <f t="shared" si="39"/>
        <v>144</v>
      </c>
      <c r="M153">
        <f t="shared" si="40"/>
        <v>93</v>
      </c>
      <c r="Q153">
        <f>INDEX(PRIMAPhistCR_0_GHG!AE$2:AE$208,MATCH(Calculations_Table1!$A153,PRIMAPhistCR_0_GHG!$D$2:$D$208,0))</f>
        <v>8215.2209999999995</v>
      </c>
      <c r="R153">
        <f>INDEX(PRIMAPhistCR_0_GHG!AF$2:AF$208,MATCH(Calculations_Table1!$A153,PRIMAPhistCR_0_GHG!$D$2:$D$208,0))</f>
        <v>7412.7291999999998</v>
      </c>
      <c r="S153">
        <f>INDEX(PRIMAPhistCR_0_GHG!AG$2:AG$208,MATCH(Calculations_Table1!$A153,PRIMAPhistCR_0_GHG!$D$2:$D$208,0))</f>
        <v>7523.1930000000002</v>
      </c>
      <c r="T153">
        <f>INDEX(PRIMAPhistCR_0_GHG!AH$2:AH$208,MATCH(Calculations_Table1!$A153,PRIMAPhistCR_0_GHG!$D$2:$D$208,0))</f>
        <v>6958.3329000000003</v>
      </c>
      <c r="U153">
        <f>INDEX(PRIMAPhistCR_0_GHG!AI$2:AI$208,MATCH(Calculations_Table1!$A153,PRIMAPhistCR_0_GHG!$D$2:$D$208,0))</f>
        <v>6820.2978999999996</v>
      </c>
      <c r="V153">
        <f>INDEX(PRIMAPhistCR_0_GHG!AJ$2:AJ$208,MATCH(Calculations_Table1!$A153,PRIMAPhistCR_0_GHG!$D$2:$D$208,0))</f>
        <v>6837.0622999999996</v>
      </c>
      <c r="W153">
        <f>INDEX(PRIMAPhistCR_0_GHG!AK$2:AK$208,MATCH(Calculations_Table1!$A153,PRIMAPhistCR_0_GHG!$D$2:$D$208,0))</f>
        <v>6788.5933000000005</v>
      </c>
      <c r="X153">
        <f>INDEX(PRIMAPhistCR_0_GHG!AL$2:AL$208,MATCH(Calculations_Table1!$A153,PRIMAPhistCR_0_GHG!$D$2:$D$208,0))</f>
        <v>6485.4735000000001</v>
      </c>
      <c r="Y153">
        <f>INDEX(PRIMAPhistCR_0_GHG!AM$2:AM$208,MATCH(Calculations_Table1!$A153,PRIMAPhistCR_0_GHG!$D$2:$D$208,0))</f>
        <v>6332.0648000000001</v>
      </c>
      <c r="AA153">
        <f>INDEX(UNPop_WPP2022_UN_2020_1July!$M$18:$M$303,MATCH(Calculations_Table1!A153,UNPop_WPP2022_UN_2020_1July!$F$18:$F$303,0))</f>
        <v>1299.9949999999999</v>
      </c>
      <c r="AC153">
        <f t="shared" si="33"/>
        <v>34.710398500000004</v>
      </c>
      <c r="AD153">
        <f t="shared" si="34"/>
        <v>20.950614690909092</v>
      </c>
      <c r="AE153">
        <f t="shared" si="41"/>
        <v>13.759783809090912</v>
      </c>
      <c r="AF153">
        <f>INDEX(PRIMAPhistCR_0_CO2!AE$2:AE$208,MATCH(Calculations_Table1!$A153,PRIMAPhistCR_0_CO2!$D$2:$D$208,0))</f>
        <v>4431.8608000000004</v>
      </c>
      <c r="AG153">
        <f>INDEX(PRIMAPhistCR_0_CO2!AF$2:AF$208,MATCH(Calculations_Table1!$A153,PRIMAPhistCR_0_CO2!$D$2:$D$208,0))</f>
        <v>4416.2245000000003</v>
      </c>
      <c r="AH153">
        <f>INDEX(PRIMAPhistCR_0_CO2!AG$2:AG$208,MATCH(Calculations_Table1!$A153,PRIMAPhistCR_0_CO2!$D$2:$D$208,0))</f>
        <v>4378.7969000000003</v>
      </c>
      <c r="AI153">
        <f>INDEX(PRIMAPhistCR_0_CO2!AH$2:AH$208,MATCH(Calculations_Table1!$A153,PRIMAPhistCR_0_CO2!$D$2:$D$208,0))</f>
        <v>4341.1288000000004</v>
      </c>
      <c r="AJ153">
        <f>INDEX(PRIMAPhistCR_0_CO2!AI$2:AI$208,MATCH(Calculations_Table1!$A153,PRIMAPhistCR_0_CO2!$D$2:$D$208,0))</f>
        <v>4350.1427999999996</v>
      </c>
      <c r="AK153">
        <f>INDEX(PRIMAPhistCR_0_CO2!AJ$2:AJ$208,MATCH(Calculations_Table1!$A153,PRIMAPhistCR_0_CO2!$D$2:$D$208,0))</f>
        <v>4335.1696000000002</v>
      </c>
      <c r="AL153">
        <f>INDEX(PRIMAPhistCR_0_CO2!AK$2:AK$208,MATCH(Calculations_Table1!$A153,PRIMAPhistCR_0_CO2!$D$2:$D$208,0))</f>
        <v>4300.1660000000002</v>
      </c>
      <c r="AM153">
        <f>INDEX(PRIMAPhistCR_0_CO2!AL$2:AL$208,MATCH(Calculations_Table1!$A153,PRIMAPhistCR_0_CO2!$D$2:$D$208,0))</f>
        <v>4290.9675999999999</v>
      </c>
      <c r="AN153">
        <f>INDEX(PRIMAPhistCR_0_CO2!AM$2:AM$208,MATCH(Calculations_Table1!$A153,PRIMAPhistCR_0_CO2!$D$2:$D$208,0))</f>
        <v>4297.8023000000003</v>
      </c>
    </row>
    <row r="154" spans="1:40" x14ac:dyDescent="0.2">
      <c r="A154" t="s">
        <v>38</v>
      </c>
      <c r="B154" t="s">
        <v>372</v>
      </c>
      <c r="C154" t="str">
        <f t="shared" si="35"/>
        <v>Belize</v>
      </c>
      <c r="D154">
        <f t="shared" si="36"/>
        <v>49.031373599999995</v>
      </c>
      <c r="E154">
        <f t="shared" si="37"/>
        <v>28.195810145454544</v>
      </c>
      <c r="F154">
        <f t="shared" si="38"/>
        <v>20.835563454545451</v>
      </c>
      <c r="G154" s="1">
        <f t="shared" si="28"/>
        <v>2.2064118119999998E-5</v>
      </c>
      <c r="H154" s="1">
        <f t="shared" si="29"/>
        <v>9.3760035545454516E-6</v>
      </c>
      <c r="I154" s="1">
        <f t="shared" si="30"/>
        <v>8.1003991172727282E-6</v>
      </c>
      <c r="J154" s="1">
        <f t="shared" si="31"/>
        <v>5.5869700826241192E-11</v>
      </c>
      <c r="K154" s="1">
        <f t="shared" si="32"/>
        <v>2.3741466152839306E-11</v>
      </c>
      <c r="L154">
        <f t="shared" si="39"/>
        <v>145</v>
      </c>
      <c r="M154">
        <f t="shared" si="40"/>
        <v>17</v>
      </c>
      <c r="Q154">
        <f>INDEX(PRIMAPhistCR_0_GHG!AE$2:AE$208,MATCH(Calculations_Table1!$A154,PRIMAPhistCR_0_GHG!$D$2:$D$208,0))</f>
        <v>5964.4983000000002</v>
      </c>
      <c r="R154">
        <f>INDEX(PRIMAPhistCR_0_GHG!AF$2:AF$208,MATCH(Calculations_Table1!$A154,PRIMAPhistCR_0_GHG!$D$2:$D$208,0))</f>
        <v>5913.9561999999996</v>
      </c>
      <c r="S154">
        <f>INDEX(PRIMAPhistCR_0_GHG!AG$2:AG$208,MATCH(Calculations_Table1!$A154,PRIMAPhistCR_0_GHG!$D$2:$D$208,0))</f>
        <v>6152.1415999999999</v>
      </c>
      <c r="T154">
        <f>INDEX(PRIMAPhistCR_0_GHG!AH$2:AH$208,MATCH(Calculations_Table1!$A154,PRIMAPhistCR_0_GHG!$D$2:$D$208,0))</f>
        <v>6134.7428</v>
      </c>
      <c r="U154">
        <f>INDEX(PRIMAPhistCR_0_GHG!AI$2:AI$208,MATCH(Calculations_Table1!$A154,PRIMAPhistCR_0_GHG!$D$2:$D$208,0))</f>
        <v>6155.3206</v>
      </c>
      <c r="V154">
        <f>INDEX(PRIMAPhistCR_0_GHG!AJ$2:AJ$208,MATCH(Calculations_Table1!$A154,PRIMAPhistCR_0_GHG!$D$2:$D$208,0))</f>
        <v>6074.9647999999997</v>
      </c>
      <c r="W154">
        <f>INDEX(PRIMAPhistCR_0_GHG!AK$2:AK$208,MATCH(Calculations_Table1!$A154,PRIMAPhistCR_0_GHG!$D$2:$D$208,0))</f>
        <v>6239.1832999999997</v>
      </c>
      <c r="X154">
        <f>INDEX(PRIMAPhistCR_0_GHG!AL$2:AL$208,MATCH(Calculations_Table1!$A154,PRIMAPhistCR_0_GHG!$D$2:$D$208,0))</f>
        <v>6115.7302</v>
      </c>
      <c r="Y154">
        <f>INDEX(PRIMAPhistCR_0_GHG!AM$2:AM$208,MATCH(Calculations_Table1!$A154,PRIMAPhistCR_0_GHG!$D$2:$D$208,0))</f>
        <v>6245.3341</v>
      </c>
      <c r="AA154">
        <f>INDEX(UNPop_WPP2022_UN_2020_1July!$M$18:$M$303,MATCH(Calculations_Table1!A154,UNPop_WPP2022_UN_2020_1July!$F$18:$F$303,0))</f>
        <v>394.92099999999999</v>
      </c>
      <c r="AC154">
        <f t="shared" si="33"/>
        <v>41.812815800000003</v>
      </c>
      <c r="AD154">
        <f t="shared" si="34"/>
        <v>23.811928872727272</v>
      </c>
      <c r="AE154">
        <f t="shared" si="41"/>
        <v>18.000886927272731</v>
      </c>
      <c r="AF154">
        <f>INDEX(PRIMAPhistCR_0_CO2!AE$2:AE$208,MATCH(Calculations_Table1!$A154,PRIMAPhistCR_0_CO2!$D$2:$D$208,0))</f>
        <v>5037.1387999999997</v>
      </c>
      <c r="AG154">
        <f>INDEX(PRIMAPhistCR_0_CO2!AF$2:AF$208,MATCH(Calculations_Table1!$A154,PRIMAPhistCR_0_CO2!$D$2:$D$208,0))</f>
        <v>5027.6553999999996</v>
      </c>
      <c r="AH154">
        <f>INDEX(PRIMAPhistCR_0_CO2!AG$2:AG$208,MATCH(Calculations_Table1!$A154,PRIMAPhistCR_0_CO2!$D$2:$D$208,0))</f>
        <v>5239.5255999999999</v>
      </c>
      <c r="AI154">
        <f>INDEX(PRIMAPhistCR_0_CO2!AH$2:AH$208,MATCH(Calculations_Table1!$A154,PRIMAPhistCR_0_CO2!$D$2:$D$208,0))</f>
        <v>5216.8463000000002</v>
      </c>
      <c r="AJ154">
        <f>INDEX(PRIMAPhistCR_0_CO2!AI$2:AI$208,MATCH(Calculations_Table1!$A154,PRIMAPhistCR_0_CO2!$D$2:$D$208,0))</f>
        <v>5241.6334999999999</v>
      </c>
      <c r="AK154">
        <f>INDEX(PRIMAPhistCR_0_CO2!AJ$2:AJ$208,MATCH(Calculations_Table1!$A154,PRIMAPhistCR_0_CO2!$D$2:$D$208,0))</f>
        <v>5246.5481</v>
      </c>
      <c r="AL154">
        <f>INDEX(PRIMAPhistCR_0_CO2!AK$2:AK$208,MATCH(Calculations_Table1!$A154,PRIMAPhistCR_0_CO2!$D$2:$D$208,0))</f>
        <v>5329.8919999999998</v>
      </c>
      <c r="AM154">
        <f>INDEX(PRIMAPhistCR_0_CO2!AL$2:AL$208,MATCH(Calculations_Table1!$A154,PRIMAPhistCR_0_CO2!$D$2:$D$208,0))</f>
        <v>5202.2143999999998</v>
      </c>
      <c r="AN154">
        <f>INDEX(PRIMAPhistCR_0_CO2!AM$2:AM$208,MATCH(Calculations_Table1!$A154,PRIMAPhistCR_0_CO2!$D$2:$D$208,0))</f>
        <v>5308.5005000000001</v>
      </c>
    </row>
    <row r="155" spans="1:40" x14ac:dyDescent="0.2">
      <c r="A155" t="s">
        <v>35</v>
      </c>
      <c r="B155" t="s">
        <v>373</v>
      </c>
      <c r="C155" t="str">
        <f t="shared" si="35"/>
        <v>Bahamas</v>
      </c>
      <c r="D155">
        <f t="shared" si="36"/>
        <v>48.240335500000008</v>
      </c>
      <c r="E155">
        <f t="shared" si="37"/>
        <v>30.113731345454546</v>
      </c>
      <c r="F155">
        <f t="shared" si="38"/>
        <v>18.126604154545461</v>
      </c>
      <c r="G155" s="1">
        <f t="shared" si="28"/>
        <v>2.1708150975000001E-5</v>
      </c>
      <c r="H155" s="1">
        <f t="shared" si="29"/>
        <v>8.1569718695454574E-6</v>
      </c>
      <c r="I155" s="1">
        <f t="shared" si="30"/>
        <v>7.5592413654545429E-6</v>
      </c>
      <c r="J155" s="1">
        <f t="shared" si="31"/>
        <v>5.3406395474707915E-11</v>
      </c>
      <c r="K155" s="1">
        <f t="shared" si="32"/>
        <v>2.0067783112560203E-11</v>
      </c>
      <c r="L155">
        <f t="shared" si="39"/>
        <v>146</v>
      </c>
      <c r="M155">
        <f t="shared" si="40"/>
        <v>19</v>
      </c>
      <c r="Q155">
        <f>INDEX(PRIMAPhistCR_0_GHG!AE$2:AE$208,MATCH(Calculations_Table1!$A155,PRIMAPhistCR_0_GHG!$D$2:$D$208,0))</f>
        <v>6370.2124000000003</v>
      </c>
      <c r="R155">
        <f>INDEX(PRIMAPhistCR_0_GHG!AF$2:AF$208,MATCH(Calculations_Table1!$A155,PRIMAPhistCR_0_GHG!$D$2:$D$208,0))</f>
        <v>6022.1552000000001</v>
      </c>
      <c r="S155">
        <f>INDEX(PRIMAPhistCR_0_GHG!AG$2:AG$208,MATCH(Calculations_Table1!$A155,PRIMAPhistCR_0_GHG!$D$2:$D$208,0))</f>
        <v>5801.3141999999998</v>
      </c>
      <c r="T155">
        <f>INDEX(PRIMAPhistCR_0_GHG!AH$2:AH$208,MATCH(Calculations_Table1!$A155,PRIMAPhistCR_0_GHG!$D$2:$D$208,0))</f>
        <v>5880.8041000000003</v>
      </c>
      <c r="U155">
        <f>INDEX(PRIMAPhistCR_0_GHG!AI$2:AI$208,MATCH(Calculations_Table1!$A155,PRIMAPhistCR_0_GHG!$D$2:$D$208,0))</f>
        <v>5570.5023000000001</v>
      </c>
      <c r="V155">
        <f>INDEX(PRIMAPhistCR_0_GHG!AJ$2:AJ$208,MATCH(Calculations_Table1!$A155,PRIMAPhistCR_0_GHG!$D$2:$D$208,0))</f>
        <v>6316.4448000000002</v>
      </c>
      <c r="W155">
        <f>INDEX(PRIMAPhistCR_0_GHG!AK$2:AK$208,MATCH(Calculations_Table1!$A155,PRIMAPhistCR_0_GHG!$D$2:$D$208,0))</f>
        <v>6394.5928999999996</v>
      </c>
      <c r="X155">
        <f>INDEX(PRIMAPhistCR_0_GHG!AL$2:AL$208,MATCH(Calculations_Table1!$A155,PRIMAPhistCR_0_GHG!$D$2:$D$208,0))</f>
        <v>6137.6580000000004</v>
      </c>
      <c r="Y155">
        <f>INDEX(PRIMAPhistCR_0_GHG!AM$2:AM$208,MATCH(Calculations_Table1!$A155,PRIMAPhistCR_0_GHG!$D$2:$D$208,0))</f>
        <v>6116.8639999999996</v>
      </c>
      <c r="AA155">
        <f>INDEX(UNPop_WPP2022_UN_2020_1July!$M$18:$M$303,MATCH(Calculations_Table1!A155,UNPop_WPP2022_UN_2020_1July!$F$18:$F$303,0))</f>
        <v>406.471</v>
      </c>
      <c r="AC155">
        <f t="shared" si="33"/>
        <v>45.100072399999995</v>
      </c>
      <c r="AD155">
        <f t="shared" si="34"/>
        <v>28.301758254545454</v>
      </c>
      <c r="AE155">
        <f t="shared" si="41"/>
        <v>16.79831414545454</v>
      </c>
      <c r="AF155">
        <f>INDEX(PRIMAPhistCR_0_CO2!AE$2:AE$208,MATCH(Calculations_Table1!$A155,PRIMAPhistCR_0_CO2!$D$2:$D$208,0))</f>
        <v>5986.9103999999998</v>
      </c>
      <c r="AG155">
        <f>INDEX(PRIMAPhistCR_0_CO2!AF$2:AF$208,MATCH(Calculations_Table1!$A155,PRIMAPhistCR_0_CO2!$D$2:$D$208,0))</f>
        <v>5637.1459000000004</v>
      </c>
      <c r="AH155">
        <f>INDEX(PRIMAPhistCR_0_CO2!AG$2:AG$208,MATCH(Calculations_Table1!$A155,PRIMAPhistCR_0_CO2!$D$2:$D$208,0))</f>
        <v>5415.8095000000003</v>
      </c>
      <c r="AI155">
        <f>INDEX(PRIMAPhistCR_0_CO2!AH$2:AH$208,MATCH(Calculations_Table1!$A155,PRIMAPhistCR_0_CO2!$D$2:$D$208,0))</f>
        <v>5492.5604000000003</v>
      </c>
      <c r="AJ155">
        <f>INDEX(PRIMAPhistCR_0_CO2!AI$2:AI$208,MATCH(Calculations_Table1!$A155,PRIMAPhistCR_0_CO2!$D$2:$D$208,0))</f>
        <v>5188.2457999999997</v>
      </c>
      <c r="AK155">
        <f>INDEX(PRIMAPhistCR_0_CO2!AJ$2:AJ$208,MATCH(Calculations_Table1!$A155,PRIMAPhistCR_0_CO2!$D$2:$D$208,0))</f>
        <v>5928.7538000000004</v>
      </c>
      <c r="AL155">
        <f>INDEX(PRIMAPhistCR_0_CO2!AK$2:AK$208,MATCH(Calculations_Table1!$A155,PRIMAPhistCR_0_CO2!$D$2:$D$208,0))</f>
        <v>5992.6806999999999</v>
      </c>
      <c r="AM155">
        <f>INDEX(PRIMAPhistCR_0_CO2!AL$2:AL$208,MATCH(Calculations_Table1!$A155,PRIMAPhistCR_0_CO2!$D$2:$D$208,0))</f>
        <v>5736.8872000000001</v>
      </c>
      <c r="AN155">
        <f>INDEX(PRIMAPhistCR_0_CO2!AM$2:AM$208,MATCH(Calculations_Table1!$A155,PRIMAPhistCR_0_CO2!$D$2:$D$208,0))</f>
        <v>5707.9890999999998</v>
      </c>
    </row>
    <row r="156" spans="1:40" x14ac:dyDescent="0.2">
      <c r="A156" t="s">
        <v>121</v>
      </c>
      <c r="B156" t="s">
        <v>374</v>
      </c>
      <c r="C156" t="str">
        <f t="shared" si="35"/>
        <v>Lesotho</v>
      </c>
      <c r="D156">
        <f t="shared" si="36"/>
        <v>47.917078600000004</v>
      </c>
      <c r="E156">
        <f t="shared" si="37"/>
        <v>27.553623381818184</v>
      </c>
      <c r="F156">
        <f t="shared" si="38"/>
        <v>20.363455218181819</v>
      </c>
      <c r="G156" s="1">
        <f t="shared" si="28"/>
        <v>2.1562685370000002E-5</v>
      </c>
      <c r="H156" s="1">
        <f t="shared" si="29"/>
        <v>9.1635548481818177E-6</v>
      </c>
      <c r="I156" s="1">
        <f t="shared" si="30"/>
        <v>5.4216140318181818E-6</v>
      </c>
      <c r="J156" s="1">
        <f t="shared" si="31"/>
        <v>9.5659843707022782E-12</v>
      </c>
      <c r="K156" s="1">
        <f t="shared" si="32"/>
        <v>4.0652831942601562E-12</v>
      </c>
      <c r="L156">
        <f t="shared" si="39"/>
        <v>147</v>
      </c>
      <c r="M156">
        <f t="shared" si="40"/>
        <v>140</v>
      </c>
      <c r="Q156">
        <f>INDEX(PRIMAPhistCR_0_GHG!AE$2:AE$208,MATCH(Calculations_Table1!$A156,PRIMAPhistCR_0_GHG!$D$2:$D$208,0))</f>
        <v>5828.6511</v>
      </c>
      <c r="R156">
        <f>INDEX(PRIMAPhistCR_0_GHG!AF$2:AF$208,MATCH(Calculations_Table1!$A156,PRIMAPhistCR_0_GHG!$D$2:$D$208,0))</f>
        <v>5952.9162999999999</v>
      </c>
      <c r="S156">
        <f>INDEX(PRIMAPhistCR_0_GHG!AG$2:AG$208,MATCH(Calculations_Table1!$A156,PRIMAPhistCR_0_GHG!$D$2:$D$208,0))</f>
        <v>5997.5658000000003</v>
      </c>
      <c r="T156">
        <f>INDEX(PRIMAPhistCR_0_GHG!AH$2:AH$208,MATCH(Calculations_Table1!$A156,PRIMAPhistCR_0_GHG!$D$2:$D$208,0))</f>
        <v>6079.0216</v>
      </c>
      <c r="U156">
        <f>INDEX(PRIMAPhistCR_0_GHG!AI$2:AI$208,MATCH(Calculations_Table1!$A156,PRIMAPhistCR_0_GHG!$D$2:$D$208,0))</f>
        <v>6194.5246999999999</v>
      </c>
      <c r="V156">
        <f>INDEX(PRIMAPhistCR_0_GHG!AJ$2:AJ$208,MATCH(Calculations_Table1!$A156,PRIMAPhistCR_0_GHG!$D$2:$D$208,0))</f>
        <v>6137.2716</v>
      </c>
      <c r="W156">
        <f>INDEX(PRIMAPhistCR_0_GHG!AK$2:AK$208,MATCH(Calculations_Table1!$A156,PRIMAPhistCR_0_GHG!$D$2:$D$208,0))</f>
        <v>5896.3990000000003</v>
      </c>
      <c r="X156">
        <f>INDEX(PRIMAPhistCR_0_GHG!AL$2:AL$208,MATCH(Calculations_Table1!$A156,PRIMAPhistCR_0_GHG!$D$2:$D$208,0))</f>
        <v>5699.4486999999999</v>
      </c>
      <c r="Y156">
        <f>INDEX(PRIMAPhistCR_0_GHG!AM$2:AM$208,MATCH(Calculations_Table1!$A156,PRIMAPhistCR_0_GHG!$D$2:$D$208,0))</f>
        <v>5959.9309000000003</v>
      </c>
      <c r="AA156">
        <f>INDEX(UNPop_WPP2022_UN_2020_1July!$M$18:$M$303,MATCH(Calculations_Table1!A156,UNPop_WPP2022_UN_2020_1July!$F$18:$F$303,0))</f>
        <v>2254.1</v>
      </c>
      <c r="AC156">
        <f t="shared" si="33"/>
        <v>27.753696600000001</v>
      </c>
      <c r="AD156">
        <f t="shared" si="34"/>
        <v>15.70566541818182</v>
      </c>
      <c r="AE156">
        <f t="shared" si="41"/>
        <v>12.048031181818182</v>
      </c>
      <c r="AF156">
        <f>INDEX(PRIMAPhistCR_0_CO2!AE$2:AE$208,MATCH(Calculations_Table1!$A156,PRIMAPhistCR_0_CO2!$D$2:$D$208,0))</f>
        <v>3322.3523</v>
      </c>
      <c r="AG156">
        <f>INDEX(PRIMAPhistCR_0_CO2!AF$2:AF$208,MATCH(Calculations_Table1!$A156,PRIMAPhistCR_0_CO2!$D$2:$D$208,0))</f>
        <v>3449.9196000000002</v>
      </c>
      <c r="AH156">
        <f>INDEX(PRIMAPhistCR_0_CO2!AG$2:AG$208,MATCH(Calculations_Table1!$A156,PRIMAPhistCR_0_CO2!$D$2:$D$208,0))</f>
        <v>3493.2683000000002</v>
      </c>
      <c r="AI156">
        <f>INDEX(PRIMAPhistCR_0_CO2!AH$2:AH$208,MATCH(Calculations_Table1!$A156,PRIMAPhistCR_0_CO2!$D$2:$D$208,0))</f>
        <v>3584.2453999999998</v>
      </c>
      <c r="AJ156">
        <f>INDEX(PRIMAPhistCR_0_CO2!AI$2:AI$208,MATCH(Calculations_Table1!$A156,PRIMAPhistCR_0_CO2!$D$2:$D$208,0))</f>
        <v>3511.752</v>
      </c>
      <c r="AK156">
        <f>INDEX(PRIMAPhistCR_0_CO2!AJ$2:AJ$208,MATCH(Calculations_Table1!$A156,PRIMAPhistCR_0_CO2!$D$2:$D$208,0))</f>
        <v>3623.7638000000002</v>
      </c>
      <c r="AL156">
        <f>INDEX(PRIMAPhistCR_0_CO2!AK$2:AK$208,MATCH(Calculations_Table1!$A156,PRIMAPhistCR_0_CO2!$D$2:$D$208,0))</f>
        <v>3507.5605999999998</v>
      </c>
      <c r="AM156">
        <f>INDEX(PRIMAPhistCR_0_CO2!AL$2:AL$208,MATCH(Calculations_Table1!$A156,PRIMAPhistCR_0_CO2!$D$2:$D$208,0))</f>
        <v>3158.6696000000002</v>
      </c>
      <c r="AN156">
        <f>INDEX(PRIMAPhistCR_0_CO2!AM$2:AM$208,MATCH(Calculations_Table1!$A156,PRIMAPhistCR_0_CO2!$D$2:$D$208,0))</f>
        <v>3424.5173</v>
      </c>
    </row>
    <row r="157" spans="1:40" x14ac:dyDescent="0.2">
      <c r="A157" t="s">
        <v>41</v>
      </c>
      <c r="B157" t="s">
        <v>375</v>
      </c>
      <c r="C157" t="str">
        <f t="shared" si="35"/>
        <v>Barbados</v>
      </c>
      <c r="D157">
        <f t="shared" si="36"/>
        <v>43.904489999999996</v>
      </c>
      <c r="E157">
        <f t="shared" si="37"/>
        <v>28.566486945454553</v>
      </c>
      <c r="F157">
        <f t="shared" si="38"/>
        <v>15.338003054545442</v>
      </c>
      <c r="G157" s="1">
        <f t="shared" si="28"/>
        <v>1.9757020499999997E-5</v>
      </c>
      <c r="H157" s="1">
        <f t="shared" si="29"/>
        <v>6.902101374545449E-6</v>
      </c>
      <c r="I157" s="1">
        <f t="shared" si="30"/>
        <v>3.3455405781818178E-6</v>
      </c>
      <c r="J157" s="1">
        <f t="shared" si="31"/>
        <v>7.0386580712735967E-11</v>
      </c>
      <c r="K157" s="1">
        <f t="shared" si="32"/>
        <v>2.4589503031943974E-11</v>
      </c>
      <c r="L157">
        <f t="shared" si="39"/>
        <v>148</v>
      </c>
      <c r="M157">
        <f t="shared" si="40"/>
        <v>10</v>
      </c>
      <c r="Q157">
        <f>INDEX(PRIMAPhistCR_0_GHG!AE$2:AE$208,MATCH(Calculations_Table1!$A157,PRIMAPhistCR_0_GHG!$D$2:$D$208,0))</f>
        <v>6042.9107000000004</v>
      </c>
      <c r="R157">
        <f>INDEX(PRIMAPhistCR_0_GHG!AF$2:AF$208,MATCH(Calculations_Table1!$A157,PRIMAPhistCR_0_GHG!$D$2:$D$208,0))</f>
        <v>5581.1374999999998</v>
      </c>
      <c r="S157">
        <f>INDEX(PRIMAPhistCR_0_GHG!AG$2:AG$208,MATCH(Calculations_Table1!$A157,PRIMAPhistCR_0_GHG!$D$2:$D$208,0))</f>
        <v>5592.0964999999997</v>
      </c>
      <c r="T157">
        <f>INDEX(PRIMAPhistCR_0_GHG!AH$2:AH$208,MATCH(Calculations_Table1!$A157,PRIMAPhistCR_0_GHG!$D$2:$D$208,0))</f>
        <v>5652.3086000000003</v>
      </c>
      <c r="U157">
        <f>INDEX(PRIMAPhistCR_0_GHG!AI$2:AI$208,MATCH(Calculations_Table1!$A157,PRIMAPhistCR_0_GHG!$D$2:$D$208,0))</f>
        <v>5436.5389999999998</v>
      </c>
      <c r="V157">
        <f>INDEX(PRIMAPhistCR_0_GHG!AJ$2:AJ$208,MATCH(Calculations_Table1!$A157,PRIMAPhistCR_0_GHG!$D$2:$D$208,0))</f>
        <v>5522.5695999999998</v>
      </c>
      <c r="W157">
        <f>INDEX(PRIMAPhistCR_0_GHG!AK$2:AK$208,MATCH(Calculations_Table1!$A157,PRIMAPhistCR_0_GHG!$D$2:$D$208,0))</f>
        <v>5564.9242000000004</v>
      </c>
      <c r="X157">
        <f>INDEX(PRIMAPhistCR_0_GHG!AL$2:AL$208,MATCH(Calculations_Table1!$A157,PRIMAPhistCR_0_GHG!$D$2:$D$208,0))</f>
        <v>5259.5096000000003</v>
      </c>
      <c r="Y157">
        <f>INDEX(PRIMAPhistCR_0_GHG!AM$2:AM$208,MATCH(Calculations_Table1!$A157,PRIMAPhistCR_0_GHG!$D$2:$D$208,0))</f>
        <v>5295.4049999999997</v>
      </c>
      <c r="AA157">
        <f>INDEX(UNPop_WPP2022_UN_2020_1July!$M$18:$M$303,MATCH(Calculations_Table1!A157,UNPop_WPP2022_UN_2020_1July!$F$18:$F$303,0))</f>
        <v>280.69299999999998</v>
      </c>
      <c r="AC157">
        <f t="shared" si="33"/>
        <v>24.461558799999999</v>
      </c>
      <c r="AD157">
        <f t="shared" si="34"/>
        <v>17.027024181818181</v>
      </c>
      <c r="AE157">
        <f t="shared" si="41"/>
        <v>7.4345346181818179</v>
      </c>
      <c r="AF157">
        <f>INDEX(PRIMAPhistCR_0_CO2!AE$2:AE$208,MATCH(Calculations_Table1!$A157,PRIMAPhistCR_0_CO2!$D$2:$D$208,0))</f>
        <v>3601.8705</v>
      </c>
      <c r="AG157">
        <f>INDEX(PRIMAPhistCR_0_CO2!AF$2:AF$208,MATCH(Calculations_Table1!$A157,PRIMAPhistCR_0_CO2!$D$2:$D$208,0))</f>
        <v>3156.9459999999999</v>
      </c>
      <c r="AH157">
        <f>INDEX(PRIMAPhistCR_0_CO2!AG$2:AG$208,MATCH(Calculations_Table1!$A157,PRIMAPhistCR_0_CO2!$D$2:$D$208,0))</f>
        <v>3166.5457999999999</v>
      </c>
      <c r="AI157">
        <f>INDEX(PRIMAPhistCR_0_CO2!AH$2:AH$208,MATCH(Calculations_Table1!$A157,PRIMAPhistCR_0_CO2!$D$2:$D$208,0))</f>
        <v>3222.1307999999999</v>
      </c>
      <c r="AJ157">
        <f>INDEX(PRIMAPhistCR_0_CO2!AI$2:AI$208,MATCH(Calculations_Table1!$A157,PRIMAPhistCR_0_CO2!$D$2:$D$208,0))</f>
        <v>3005.1812</v>
      </c>
      <c r="AK157">
        <f>INDEX(PRIMAPhistCR_0_CO2!AJ$2:AJ$208,MATCH(Calculations_Table1!$A157,PRIMAPhistCR_0_CO2!$D$2:$D$208,0))</f>
        <v>3075.7591000000002</v>
      </c>
      <c r="AL157">
        <f>INDEX(PRIMAPhistCR_0_CO2!AK$2:AK$208,MATCH(Calculations_Table1!$A157,PRIMAPhistCR_0_CO2!$D$2:$D$208,0))</f>
        <v>3138.1134000000002</v>
      </c>
      <c r="AM157">
        <f>INDEX(PRIMAPhistCR_0_CO2!AL$2:AL$208,MATCH(Calculations_Table1!$A157,PRIMAPhistCR_0_CO2!$D$2:$D$208,0))</f>
        <v>2836.2422999999999</v>
      </c>
      <c r="AN157">
        <f>INDEX(PRIMAPhistCR_0_CO2!AM$2:AM$208,MATCH(Calculations_Table1!$A157,PRIMAPhistCR_0_CO2!$D$2:$D$208,0))</f>
        <v>2860.6401999999998</v>
      </c>
    </row>
    <row r="158" spans="1:40" x14ac:dyDescent="0.2">
      <c r="A158" t="s">
        <v>141</v>
      </c>
      <c r="B158" t="s">
        <v>376</v>
      </c>
      <c r="C158" t="str">
        <f t="shared" si="35"/>
        <v>Mauritius</v>
      </c>
      <c r="D158">
        <f t="shared" si="36"/>
        <v>42.518384900000008</v>
      </c>
      <c r="E158">
        <f t="shared" si="37"/>
        <v>23.016352036363639</v>
      </c>
      <c r="F158">
        <f t="shared" si="38"/>
        <v>19.502032863636369</v>
      </c>
      <c r="G158" s="1">
        <f t="shared" si="28"/>
        <v>1.9133273205000003E-5</v>
      </c>
      <c r="H158" s="1">
        <f t="shared" si="29"/>
        <v>8.7759147886363665E-6</v>
      </c>
      <c r="I158" s="1">
        <f t="shared" si="30"/>
        <v>6.2856817731818161E-6</v>
      </c>
      <c r="J158" s="1">
        <f t="shared" si="31"/>
        <v>1.4742533837303559E-11</v>
      </c>
      <c r="K158" s="1">
        <f t="shared" si="32"/>
        <v>6.7620014274899038E-12</v>
      </c>
      <c r="L158">
        <f t="shared" si="39"/>
        <v>149</v>
      </c>
      <c r="M158">
        <f t="shared" si="40"/>
        <v>113</v>
      </c>
      <c r="Q158">
        <f>INDEX(PRIMAPhistCR_0_GHG!AE$2:AE$208,MATCH(Calculations_Table1!$A158,PRIMAPhistCR_0_GHG!$D$2:$D$208,0))</f>
        <v>4868.8437000000004</v>
      </c>
      <c r="R158">
        <f>INDEX(PRIMAPhistCR_0_GHG!AF$2:AF$208,MATCH(Calculations_Table1!$A158,PRIMAPhistCR_0_GHG!$D$2:$D$208,0))</f>
        <v>5084.2650999999996</v>
      </c>
      <c r="S158">
        <f>INDEX(PRIMAPhistCR_0_GHG!AG$2:AG$208,MATCH(Calculations_Table1!$A158,PRIMAPhistCR_0_GHG!$D$2:$D$208,0))</f>
        <v>5110.5109000000002</v>
      </c>
      <c r="T158">
        <f>INDEX(PRIMAPhistCR_0_GHG!AH$2:AH$208,MATCH(Calculations_Table1!$A158,PRIMAPhistCR_0_GHG!$D$2:$D$208,0))</f>
        <v>5243.665</v>
      </c>
      <c r="U158">
        <f>INDEX(PRIMAPhistCR_0_GHG!AI$2:AI$208,MATCH(Calculations_Table1!$A158,PRIMAPhistCR_0_GHG!$D$2:$D$208,0))</f>
        <v>5465.2999</v>
      </c>
      <c r="V158">
        <f>INDEX(PRIMAPhistCR_0_GHG!AJ$2:AJ$208,MATCH(Calculations_Table1!$A158,PRIMAPhistCR_0_GHG!$D$2:$D$208,0))</f>
        <v>5438.6252000000004</v>
      </c>
      <c r="W158">
        <f>INDEX(PRIMAPhistCR_0_GHG!AK$2:AK$208,MATCH(Calculations_Table1!$A158,PRIMAPhistCR_0_GHG!$D$2:$D$208,0))</f>
        <v>5514.2082</v>
      </c>
      <c r="X158">
        <f>INDEX(PRIMAPhistCR_0_GHG!AL$2:AL$208,MATCH(Calculations_Table1!$A158,PRIMAPhistCR_0_GHG!$D$2:$D$208,0))</f>
        <v>5167.2223000000004</v>
      </c>
      <c r="Y158">
        <f>INDEX(PRIMAPhistCR_0_GHG!AM$2:AM$208,MATCH(Calculations_Table1!$A158,PRIMAPhistCR_0_GHG!$D$2:$D$208,0))</f>
        <v>5494.5883000000003</v>
      </c>
      <c r="AA158">
        <f>INDEX(UNPop_WPP2022_UN_2020_1July!$M$18:$M$303,MATCH(Calculations_Table1!A158,UNPop_WPP2022_UN_2020_1July!$F$18:$F$303,0))</f>
        <v>1297.828</v>
      </c>
      <c r="AC158">
        <f t="shared" si="33"/>
        <v>30.731451499999999</v>
      </c>
      <c r="AD158">
        <f t="shared" si="34"/>
        <v>16.763269781818185</v>
      </c>
      <c r="AE158">
        <f t="shared" si="41"/>
        <v>13.968181718181814</v>
      </c>
      <c r="AF158">
        <f>INDEX(PRIMAPhistCR_0_CO2!AE$2:AE$208,MATCH(Calculations_Table1!$A158,PRIMAPhistCR_0_CO2!$D$2:$D$208,0))</f>
        <v>3546.0763000000002</v>
      </c>
      <c r="AG158">
        <f>INDEX(PRIMAPhistCR_0_CO2!AF$2:AF$208,MATCH(Calculations_Table1!$A158,PRIMAPhistCR_0_CO2!$D$2:$D$208,0))</f>
        <v>3681.97</v>
      </c>
      <c r="AH158">
        <f>INDEX(PRIMAPhistCR_0_CO2!AG$2:AG$208,MATCH(Calculations_Table1!$A158,PRIMAPhistCR_0_CO2!$D$2:$D$208,0))</f>
        <v>3715.9324000000001</v>
      </c>
      <c r="AI158">
        <f>INDEX(PRIMAPhistCR_0_CO2!AH$2:AH$208,MATCH(Calculations_Table1!$A158,PRIMAPhistCR_0_CO2!$D$2:$D$208,0))</f>
        <v>3829.8314999999998</v>
      </c>
      <c r="AJ158">
        <f>INDEX(PRIMAPhistCR_0_CO2!AI$2:AI$208,MATCH(Calculations_Table1!$A158,PRIMAPhistCR_0_CO2!$D$2:$D$208,0))</f>
        <v>4000.7973000000002</v>
      </c>
      <c r="AK158">
        <f>INDEX(PRIMAPhistCR_0_CO2!AJ$2:AJ$208,MATCH(Calculations_Table1!$A158,PRIMAPhistCR_0_CO2!$D$2:$D$208,0))</f>
        <v>3958.8825000000002</v>
      </c>
      <c r="AL158">
        <f>INDEX(PRIMAPhistCR_0_CO2!AK$2:AK$208,MATCH(Calculations_Table1!$A158,PRIMAPhistCR_0_CO2!$D$2:$D$208,0))</f>
        <v>4000.1797000000001</v>
      </c>
      <c r="AM158">
        <f>INDEX(PRIMAPhistCR_0_CO2!AL$2:AL$208,MATCH(Calculations_Table1!$A158,PRIMAPhistCR_0_CO2!$D$2:$D$208,0))</f>
        <v>3632.6179999999999</v>
      </c>
      <c r="AN158">
        <f>INDEX(PRIMAPhistCR_0_CO2!AM$2:AM$208,MATCH(Calculations_Table1!$A158,PRIMAPhistCR_0_CO2!$D$2:$D$208,0))</f>
        <v>3911.2401</v>
      </c>
    </row>
    <row r="159" spans="1:40" x14ac:dyDescent="0.2">
      <c r="A159" t="s">
        <v>182</v>
      </c>
      <c r="B159" t="s">
        <v>377</v>
      </c>
      <c r="C159" t="str">
        <f t="shared" si="35"/>
        <v>Suriname</v>
      </c>
      <c r="D159">
        <f t="shared" si="36"/>
        <v>37.8616709</v>
      </c>
      <c r="E159">
        <f t="shared" si="37"/>
        <v>22.379662618181818</v>
      </c>
      <c r="F159">
        <f t="shared" si="38"/>
        <v>15.482008281818182</v>
      </c>
      <c r="G159" s="1">
        <f t="shared" si="28"/>
        <v>1.7037751905E-5</v>
      </c>
      <c r="H159" s="1">
        <f t="shared" si="29"/>
        <v>6.9669037268181816E-6</v>
      </c>
      <c r="I159" s="1">
        <f t="shared" si="30"/>
        <v>4.9832146881818181E-6</v>
      </c>
      <c r="J159" s="1">
        <f t="shared" si="31"/>
        <v>2.8065778631612758E-11</v>
      </c>
      <c r="K159" s="1">
        <f t="shared" si="32"/>
        <v>1.1476371931865915E-11</v>
      </c>
      <c r="L159">
        <f t="shared" si="39"/>
        <v>150</v>
      </c>
      <c r="M159">
        <f t="shared" si="40"/>
        <v>56</v>
      </c>
      <c r="Q159">
        <f>INDEX(PRIMAPhistCR_0_GHG!AE$2:AE$208,MATCH(Calculations_Table1!$A159,PRIMAPhistCR_0_GHG!$D$2:$D$208,0))</f>
        <v>4734.1593999999996</v>
      </c>
      <c r="R159">
        <f>INDEX(PRIMAPhistCR_0_GHG!AF$2:AF$208,MATCH(Calculations_Table1!$A159,PRIMAPhistCR_0_GHG!$D$2:$D$208,0))</f>
        <v>4855.9984999999997</v>
      </c>
      <c r="S159">
        <f>INDEX(PRIMAPhistCR_0_GHG!AG$2:AG$208,MATCH(Calculations_Table1!$A159,PRIMAPhistCR_0_GHG!$D$2:$D$208,0))</f>
        <v>4719.0096000000003</v>
      </c>
      <c r="T159">
        <f>INDEX(PRIMAPhistCR_0_GHG!AH$2:AH$208,MATCH(Calculations_Table1!$A159,PRIMAPhistCR_0_GHG!$D$2:$D$208,0))</f>
        <v>4345.3279000000002</v>
      </c>
      <c r="U159">
        <f>INDEX(PRIMAPhistCR_0_GHG!AI$2:AI$208,MATCH(Calculations_Table1!$A159,PRIMAPhistCR_0_GHG!$D$2:$D$208,0))</f>
        <v>4525.4719999999998</v>
      </c>
      <c r="V159">
        <f>INDEX(PRIMAPhistCR_0_GHG!AJ$2:AJ$208,MATCH(Calculations_Table1!$A159,PRIMAPhistCR_0_GHG!$D$2:$D$208,0))</f>
        <v>4865.4838</v>
      </c>
      <c r="W159">
        <f>INDEX(PRIMAPhistCR_0_GHG!AK$2:AK$208,MATCH(Calculations_Table1!$A159,PRIMAPhistCR_0_GHG!$D$2:$D$208,0))</f>
        <v>4977.1647999999996</v>
      </c>
      <c r="X159">
        <f>INDEX(PRIMAPhistCR_0_GHG!AL$2:AL$208,MATCH(Calculations_Table1!$A159,PRIMAPhistCR_0_GHG!$D$2:$D$208,0))</f>
        <v>4512.0640999999996</v>
      </c>
      <c r="Y159">
        <f>INDEX(PRIMAPhistCR_0_GHG!AM$2:AM$208,MATCH(Calculations_Table1!$A159,PRIMAPhistCR_0_GHG!$D$2:$D$208,0))</f>
        <v>5061.1502</v>
      </c>
      <c r="AA159">
        <f>INDEX(UNPop_WPP2022_UN_2020_1July!$M$18:$M$303,MATCH(Calculations_Table1!A159,UNPop_WPP2022_UN_2020_1July!$F$18:$F$303,0))</f>
        <v>607.06500000000005</v>
      </c>
      <c r="AC159">
        <f t="shared" si="33"/>
        <v>27.626121400000002</v>
      </c>
      <c r="AD159">
        <f t="shared" si="34"/>
        <v>16.552310981818184</v>
      </c>
      <c r="AE159">
        <f t="shared" si="41"/>
        <v>11.073810418181818</v>
      </c>
      <c r="AF159">
        <f>INDEX(PRIMAPhistCR_0_CO2!AE$2:AE$208,MATCH(Calculations_Table1!$A159,PRIMAPhistCR_0_CO2!$D$2:$D$208,0))</f>
        <v>3501.4504000000002</v>
      </c>
      <c r="AG159">
        <f>INDEX(PRIMAPhistCR_0_CO2!AF$2:AF$208,MATCH(Calculations_Table1!$A159,PRIMAPhistCR_0_CO2!$D$2:$D$208,0))</f>
        <v>3565.8036999999999</v>
      </c>
      <c r="AH159">
        <f>INDEX(PRIMAPhistCR_0_CO2!AG$2:AG$208,MATCH(Calculations_Table1!$A159,PRIMAPhistCR_0_CO2!$D$2:$D$208,0))</f>
        <v>3463.1655999999998</v>
      </c>
      <c r="AI159">
        <f>INDEX(PRIMAPhistCR_0_CO2!AH$2:AH$208,MATCH(Calculations_Table1!$A159,PRIMAPhistCR_0_CO2!$D$2:$D$208,0))</f>
        <v>3036.3850000000002</v>
      </c>
      <c r="AJ159">
        <f>INDEX(PRIMAPhistCR_0_CO2!AI$2:AI$208,MATCH(Calculations_Table1!$A159,PRIMAPhistCR_0_CO2!$D$2:$D$208,0))</f>
        <v>3234.6655999999998</v>
      </c>
      <c r="AK159">
        <f>INDEX(PRIMAPhistCR_0_CO2!AJ$2:AJ$208,MATCH(Calculations_Table1!$A159,PRIMAPhistCR_0_CO2!$D$2:$D$208,0))</f>
        <v>3648.2170999999998</v>
      </c>
      <c r="AL159">
        <f>INDEX(PRIMAPhistCR_0_CO2!AK$2:AK$208,MATCH(Calculations_Table1!$A159,PRIMAPhistCR_0_CO2!$D$2:$D$208,0))</f>
        <v>3685.2357000000002</v>
      </c>
      <c r="AM159">
        <f>INDEX(PRIMAPhistCR_0_CO2!AL$2:AL$208,MATCH(Calculations_Table1!$A159,PRIMAPhistCR_0_CO2!$D$2:$D$208,0))</f>
        <v>3220.1907999999999</v>
      </c>
      <c r="AN159">
        <f>INDEX(PRIMAPhistCR_0_CO2!AM$2:AM$208,MATCH(Calculations_Table1!$A159,PRIMAPhistCR_0_CO2!$D$2:$D$208,0))</f>
        <v>3772.4578999999999</v>
      </c>
    </row>
    <row r="160" spans="1:40" x14ac:dyDescent="0.2">
      <c r="A160" t="s">
        <v>75</v>
      </c>
      <c r="B160" t="s">
        <v>378</v>
      </c>
      <c r="C160" t="str">
        <f t="shared" si="35"/>
        <v>Fiji</v>
      </c>
      <c r="D160">
        <f t="shared" si="36"/>
        <v>33.478119099999994</v>
      </c>
      <c r="E160">
        <f t="shared" si="37"/>
        <v>15.14979581818182</v>
      </c>
      <c r="F160">
        <f t="shared" si="38"/>
        <v>18.328323281818172</v>
      </c>
      <c r="G160" s="1">
        <f t="shared" si="28"/>
        <v>1.5065153594999997E-5</v>
      </c>
      <c r="H160" s="1">
        <f t="shared" si="29"/>
        <v>8.2477454768181771E-6</v>
      </c>
      <c r="I160" s="1">
        <f t="shared" si="30"/>
        <v>7.6380282122727266E-6</v>
      </c>
      <c r="J160" s="1">
        <f t="shared" si="31"/>
        <v>1.6367659176986207E-11</v>
      </c>
      <c r="K160" s="1">
        <f t="shared" si="32"/>
        <v>8.9608304417084516E-12</v>
      </c>
      <c r="L160">
        <f t="shared" si="39"/>
        <v>151</v>
      </c>
      <c r="M160">
        <f t="shared" si="40"/>
        <v>104</v>
      </c>
      <c r="Q160">
        <f>INDEX(PRIMAPhistCR_0_GHG!AE$2:AE$208,MATCH(Calculations_Table1!$A160,PRIMAPhistCR_0_GHG!$D$2:$D$208,0))</f>
        <v>3204.7645000000002</v>
      </c>
      <c r="R160">
        <f>INDEX(PRIMAPhistCR_0_GHG!AF$2:AF$208,MATCH(Calculations_Table1!$A160,PRIMAPhistCR_0_GHG!$D$2:$D$208,0))</f>
        <v>3365.6192000000001</v>
      </c>
      <c r="S160">
        <f>INDEX(PRIMAPhistCR_0_GHG!AG$2:AG$208,MATCH(Calculations_Table1!$A160,PRIMAPhistCR_0_GHG!$D$2:$D$208,0))</f>
        <v>4154.3990999999996</v>
      </c>
      <c r="T160">
        <f>INDEX(PRIMAPhistCR_0_GHG!AH$2:AH$208,MATCH(Calculations_Table1!$A160,PRIMAPhistCR_0_GHG!$D$2:$D$208,0))</f>
        <v>3989.4371000000001</v>
      </c>
      <c r="U160">
        <f>INDEX(PRIMAPhistCR_0_GHG!AI$2:AI$208,MATCH(Calculations_Table1!$A160,PRIMAPhistCR_0_GHG!$D$2:$D$208,0))</f>
        <v>4069.288</v>
      </c>
      <c r="V160">
        <f>INDEX(PRIMAPhistCR_0_GHG!AJ$2:AJ$208,MATCH(Calculations_Table1!$A160,PRIMAPhistCR_0_GHG!$D$2:$D$208,0))</f>
        <v>4210.3002999999999</v>
      </c>
      <c r="W160">
        <f>INDEX(PRIMAPhistCR_0_GHG!AK$2:AK$208,MATCH(Calculations_Table1!$A160,PRIMAPhistCR_0_GHG!$D$2:$D$208,0))</f>
        <v>4519.9075999999995</v>
      </c>
      <c r="X160">
        <f>INDEX(PRIMAPhistCR_0_GHG!AL$2:AL$208,MATCH(Calculations_Table1!$A160,PRIMAPhistCR_0_GHG!$D$2:$D$208,0))</f>
        <v>4516.0036</v>
      </c>
      <c r="Y160">
        <f>INDEX(PRIMAPhistCR_0_GHG!AM$2:AM$208,MATCH(Calculations_Table1!$A160,PRIMAPhistCR_0_GHG!$D$2:$D$208,0))</f>
        <v>4653.1642000000002</v>
      </c>
      <c r="AA160">
        <f>INDEX(UNPop_WPP2022_UN_2020_1July!$M$18:$M$303,MATCH(Calculations_Table1!A160,UNPop_WPP2022_UN_2020_1July!$F$18:$F$303,0))</f>
        <v>920.42200000000003</v>
      </c>
      <c r="AC160">
        <f t="shared" si="33"/>
        <v>27.905834899999999</v>
      </c>
      <c r="AD160">
        <f t="shared" si="34"/>
        <v>10.932438872727273</v>
      </c>
      <c r="AE160">
        <f t="shared" si="41"/>
        <v>16.973396027272727</v>
      </c>
      <c r="AF160">
        <f>INDEX(PRIMAPhistCR_0_CO2!AE$2:AE$208,MATCH(Calculations_Table1!$A160,PRIMAPhistCR_0_CO2!$D$2:$D$208,0))</f>
        <v>2312.6313</v>
      </c>
      <c r="AG160">
        <f>INDEX(PRIMAPhistCR_0_CO2!AF$2:AF$208,MATCH(Calculations_Table1!$A160,PRIMAPhistCR_0_CO2!$D$2:$D$208,0))</f>
        <v>2775.6687000000002</v>
      </c>
      <c r="AH160">
        <f>INDEX(PRIMAPhistCR_0_CO2!AG$2:AG$208,MATCH(Calculations_Table1!$A160,PRIMAPhistCR_0_CO2!$D$2:$D$208,0))</f>
        <v>3538.8915999999999</v>
      </c>
      <c r="AI160">
        <f>INDEX(PRIMAPhistCR_0_CO2!AH$2:AH$208,MATCH(Calculations_Table1!$A160,PRIMAPhistCR_0_CO2!$D$2:$D$208,0))</f>
        <v>3360.5965999999999</v>
      </c>
      <c r="AJ160">
        <f>INDEX(PRIMAPhistCR_0_CO2!AI$2:AI$208,MATCH(Calculations_Table1!$A160,PRIMAPhistCR_0_CO2!$D$2:$D$208,0))</f>
        <v>3390.2831000000001</v>
      </c>
      <c r="AK160">
        <f>INDEX(PRIMAPhistCR_0_CO2!AJ$2:AJ$208,MATCH(Calculations_Table1!$A160,PRIMAPhistCR_0_CO2!$D$2:$D$208,0))</f>
        <v>3492.7854000000002</v>
      </c>
      <c r="AL160">
        <f>INDEX(PRIMAPhistCR_0_CO2!AK$2:AK$208,MATCH(Calculations_Table1!$A160,PRIMAPhistCR_0_CO2!$D$2:$D$208,0))</f>
        <v>3740.4477999999999</v>
      </c>
      <c r="AM160">
        <f>INDEX(PRIMAPhistCR_0_CO2!AL$2:AL$208,MATCH(Calculations_Table1!$A160,PRIMAPhistCR_0_CO2!$D$2:$D$208,0))</f>
        <v>3753.7433000000001</v>
      </c>
      <c r="AN160">
        <f>INDEX(PRIMAPhistCR_0_CO2!AM$2:AM$208,MATCH(Calculations_Table1!$A160,PRIMAPhistCR_0_CO2!$D$2:$D$208,0))</f>
        <v>3853.4184</v>
      </c>
    </row>
    <row r="161" spans="1:40" x14ac:dyDescent="0.2">
      <c r="A161" t="s">
        <v>84</v>
      </c>
      <c r="B161" t="s">
        <v>379</v>
      </c>
      <c r="C161" t="str">
        <f t="shared" si="35"/>
        <v>Guinea-Bissau</v>
      </c>
      <c r="D161">
        <f t="shared" si="36"/>
        <v>32.7626633</v>
      </c>
      <c r="E161">
        <f t="shared" si="37"/>
        <v>18.185567636363636</v>
      </c>
      <c r="F161">
        <f t="shared" si="38"/>
        <v>14.577095663636364</v>
      </c>
      <c r="G161" s="1">
        <f t="shared" si="28"/>
        <v>1.4743198484999999E-5</v>
      </c>
      <c r="H161" s="1">
        <f t="shared" si="29"/>
        <v>6.5596930486363634E-6</v>
      </c>
      <c r="I161" s="1">
        <f t="shared" si="30"/>
        <v>1.9929719004545454E-6</v>
      </c>
      <c r="J161" s="1">
        <f t="shared" si="31"/>
        <v>7.3137184744928627E-12</v>
      </c>
      <c r="K161" s="1">
        <f t="shared" si="32"/>
        <v>3.2540936273513235E-12</v>
      </c>
      <c r="L161">
        <f t="shared" si="39"/>
        <v>152</v>
      </c>
      <c r="M161">
        <f t="shared" si="40"/>
        <v>158</v>
      </c>
      <c r="Q161">
        <f>INDEX(PRIMAPhistCR_0_GHG!AE$2:AE$208,MATCH(Calculations_Table1!$A161,PRIMAPhistCR_0_GHG!$D$2:$D$208,0))</f>
        <v>3846.9470000000001</v>
      </c>
      <c r="R161">
        <f>INDEX(PRIMAPhistCR_0_GHG!AF$2:AF$208,MATCH(Calculations_Table1!$A161,PRIMAPhistCR_0_GHG!$D$2:$D$208,0))</f>
        <v>3844.5373</v>
      </c>
      <c r="S161">
        <f>INDEX(PRIMAPhistCR_0_GHG!AG$2:AG$208,MATCH(Calculations_Table1!$A161,PRIMAPhistCR_0_GHG!$D$2:$D$208,0))</f>
        <v>3980.5405999999998</v>
      </c>
      <c r="T161">
        <f>INDEX(PRIMAPhistCR_0_GHG!AH$2:AH$208,MATCH(Calculations_Table1!$A161,PRIMAPhistCR_0_GHG!$D$2:$D$208,0))</f>
        <v>3974.0553</v>
      </c>
      <c r="U161">
        <f>INDEX(PRIMAPhistCR_0_GHG!AI$2:AI$208,MATCH(Calculations_Table1!$A161,PRIMAPhistCR_0_GHG!$D$2:$D$208,0))</f>
        <v>3998.8933000000002</v>
      </c>
      <c r="V161">
        <f>INDEX(PRIMAPhistCR_0_GHG!AJ$2:AJ$208,MATCH(Calculations_Table1!$A161,PRIMAPhistCR_0_GHG!$D$2:$D$208,0))</f>
        <v>4180.4242999999997</v>
      </c>
      <c r="W161">
        <f>INDEX(PRIMAPhistCR_0_GHG!AK$2:AK$208,MATCH(Calculations_Table1!$A161,PRIMAPhistCR_0_GHG!$D$2:$D$208,0))</f>
        <v>4212.6109999999999</v>
      </c>
      <c r="X161">
        <f>INDEX(PRIMAPhistCR_0_GHG!AL$2:AL$208,MATCH(Calculations_Table1!$A161,PRIMAPhistCR_0_GHG!$D$2:$D$208,0))</f>
        <v>4250.5976000000001</v>
      </c>
      <c r="Y161">
        <f>INDEX(PRIMAPhistCR_0_GHG!AM$2:AM$208,MATCH(Calculations_Table1!$A161,PRIMAPhistCR_0_GHG!$D$2:$D$208,0))</f>
        <v>4321.0038999999997</v>
      </c>
      <c r="AA161">
        <f>INDEX(UNPop_WPP2022_UN_2020_1July!$M$18:$M$303,MATCH(Calculations_Table1!A161,UNPop_WPP2022_UN_2020_1July!$F$18:$F$303,0))</f>
        <v>2015.828</v>
      </c>
      <c r="AC161">
        <f t="shared" si="33"/>
        <v>9.9197343</v>
      </c>
      <c r="AD161">
        <f t="shared" si="34"/>
        <v>5.4909078545454548</v>
      </c>
      <c r="AE161">
        <f t="shared" si="41"/>
        <v>4.4288264454545452</v>
      </c>
      <c r="AF161">
        <f>INDEX(PRIMAPhistCR_0_CO2!AE$2:AE$208,MATCH(Calculations_Table1!$A161,PRIMAPhistCR_0_CO2!$D$2:$D$208,0))</f>
        <v>1161.5382</v>
      </c>
      <c r="AG161">
        <f>INDEX(PRIMAPhistCR_0_CO2!AF$2:AF$208,MATCH(Calculations_Table1!$A161,PRIMAPhistCR_0_CO2!$D$2:$D$208,0))</f>
        <v>1176.2483999999999</v>
      </c>
      <c r="AH161">
        <f>INDEX(PRIMAPhistCR_0_CO2!AG$2:AG$208,MATCH(Calculations_Table1!$A161,PRIMAPhistCR_0_CO2!$D$2:$D$208,0))</f>
        <v>1183.4854</v>
      </c>
      <c r="AI161">
        <f>INDEX(PRIMAPhistCR_0_CO2!AH$2:AH$208,MATCH(Calculations_Table1!$A161,PRIMAPhistCR_0_CO2!$D$2:$D$208,0))</f>
        <v>1198.1261</v>
      </c>
      <c r="AJ161">
        <f>INDEX(PRIMAPhistCR_0_CO2!AI$2:AI$208,MATCH(Calculations_Table1!$A161,PRIMAPhistCR_0_CO2!$D$2:$D$208,0))</f>
        <v>1198.049</v>
      </c>
      <c r="AK161">
        <f>INDEX(PRIMAPhistCR_0_CO2!AJ$2:AJ$208,MATCH(Calculations_Table1!$A161,PRIMAPhistCR_0_CO2!$D$2:$D$208,0))</f>
        <v>1273.9644000000001</v>
      </c>
      <c r="AL161">
        <f>INDEX(PRIMAPhistCR_0_CO2!AK$2:AK$208,MATCH(Calculations_Table1!$A161,PRIMAPhistCR_0_CO2!$D$2:$D$208,0))</f>
        <v>1287.5319999999999</v>
      </c>
      <c r="AM161">
        <f>INDEX(PRIMAPhistCR_0_CO2!AL$2:AL$208,MATCH(Calculations_Table1!$A161,PRIMAPhistCR_0_CO2!$D$2:$D$208,0))</f>
        <v>1286.8398</v>
      </c>
      <c r="AN161">
        <f>INDEX(PRIMAPhistCR_0_CO2!AM$2:AM$208,MATCH(Calculations_Table1!$A161,PRIMAPhistCR_0_CO2!$D$2:$D$208,0))</f>
        <v>1315.4892</v>
      </c>
    </row>
    <row r="162" spans="1:40" x14ac:dyDescent="0.2">
      <c r="A162" t="s">
        <v>168</v>
      </c>
      <c r="B162" t="s">
        <v>380</v>
      </c>
      <c r="C162" t="str">
        <f t="shared" si="35"/>
        <v>Rwanda</v>
      </c>
      <c r="D162">
        <f t="shared" si="36"/>
        <v>29.004940699999995</v>
      </c>
      <c r="E162">
        <f t="shared" si="37"/>
        <v>10.243332981818183</v>
      </c>
      <c r="F162">
        <f t="shared" si="38"/>
        <v>18.761607718181814</v>
      </c>
      <c r="G162" s="1">
        <f t="shared" si="28"/>
        <v>1.3052223314999998E-5</v>
      </c>
      <c r="H162" s="1">
        <f t="shared" si="29"/>
        <v>8.442723473181816E-6</v>
      </c>
      <c r="I162" s="1">
        <f t="shared" si="30"/>
        <v>-4.5155257281818177E-6</v>
      </c>
      <c r="J162" s="1">
        <f t="shared" si="31"/>
        <v>9.9283918357032903E-13</v>
      </c>
      <c r="K162" s="1">
        <f t="shared" si="32"/>
        <v>6.4220987320916738E-13</v>
      </c>
      <c r="L162">
        <f t="shared" si="39"/>
        <v>153</v>
      </c>
      <c r="M162">
        <f t="shared" si="40"/>
        <v>188</v>
      </c>
      <c r="Q162">
        <f>INDEX(PRIMAPhistCR_0_GHG!AE$2:AE$208,MATCH(Calculations_Table1!$A162,PRIMAPhistCR_0_GHG!$D$2:$D$208,0))</f>
        <v>2166.8589000000002</v>
      </c>
      <c r="R162">
        <f>INDEX(PRIMAPhistCR_0_GHG!AF$2:AF$208,MATCH(Calculations_Table1!$A162,PRIMAPhistCR_0_GHG!$D$2:$D$208,0))</f>
        <v>2383.4502000000002</v>
      </c>
      <c r="S162">
        <f>INDEX(PRIMAPhistCR_0_GHG!AG$2:AG$208,MATCH(Calculations_Table1!$A162,PRIMAPhistCR_0_GHG!$D$2:$D$208,0))</f>
        <v>2848.5796999999998</v>
      </c>
      <c r="T162">
        <f>INDEX(PRIMAPhistCR_0_GHG!AH$2:AH$208,MATCH(Calculations_Table1!$A162,PRIMAPhistCR_0_GHG!$D$2:$D$208,0))</f>
        <v>2648.5264000000002</v>
      </c>
      <c r="U162">
        <f>INDEX(PRIMAPhistCR_0_GHG!AI$2:AI$208,MATCH(Calculations_Table1!$A162,PRIMAPhistCR_0_GHG!$D$2:$D$208,0))</f>
        <v>3041.6233000000002</v>
      </c>
      <c r="V162">
        <f>INDEX(PRIMAPhistCR_0_GHG!AJ$2:AJ$208,MATCH(Calculations_Table1!$A162,PRIMAPhistCR_0_GHG!$D$2:$D$208,0))</f>
        <v>4161.4404000000004</v>
      </c>
      <c r="W162">
        <f>INDEX(PRIMAPhistCR_0_GHG!AK$2:AK$208,MATCH(Calculations_Table1!$A162,PRIMAPhistCR_0_GHG!$D$2:$D$208,0))</f>
        <v>4586.2452999999996</v>
      </c>
      <c r="X162">
        <f>INDEX(PRIMAPhistCR_0_GHG!AL$2:AL$208,MATCH(Calculations_Table1!$A162,PRIMAPhistCR_0_GHG!$D$2:$D$208,0))</f>
        <v>4496.1451999999999</v>
      </c>
      <c r="Y162">
        <f>INDEX(PRIMAPhistCR_0_GHG!AM$2:AM$208,MATCH(Calculations_Table1!$A162,PRIMAPhistCR_0_GHG!$D$2:$D$208,0))</f>
        <v>4838.9301999999998</v>
      </c>
      <c r="AA162">
        <f>INDEX(UNPop_WPP2022_UN_2020_1July!$M$18:$M$303,MATCH(Calculations_Table1!A162,UNPop_WPP2022_UN_2020_1July!$F$18:$F$303,0))</f>
        <v>13146.361999999999</v>
      </c>
      <c r="AC162">
        <f t="shared" si="33"/>
        <v>-24.941589799999999</v>
      </c>
      <c r="AD162">
        <f t="shared" si="34"/>
        <v>-14.907088181818182</v>
      </c>
      <c r="AE162">
        <f t="shared" si="41"/>
        <v>-10.034501618181817</v>
      </c>
      <c r="AF162">
        <f>INDEX(PRIMAPhistCR_0_CO2!AE$2:AE$208,MATCH(Calculations_Table1!$A162,PRIMAPhistCR_0_CO2!$D$2:$D$208,0))</f>
        <v>-3153.4225000000001</v>
      </c>
      <c r="AG162">
        <f>INDEX(PRIMAPhistCR_0_CO2!AF$2:AF$208,MATCH(Calculations_Table1!$A162,PRIMAPhistCR_0_CO2!$D$2:$D$208,0))</f>
        <v>-3129.4944</v>
      </c>
      <c r="AH162">
        <f>INDEX(PRIMAPhistCR_0_CO2!AG$2:AG$208,MATCH(Calculations_Table1!$A162,PRIMAPhistCR_0_CO2!$D$2:$D$208,0))</f>
        <v>-3148.125</v>
      </c>
      <c r="AI162">
        <f>INDEX(PRIMAPhistCR_0_CO2!AH$2:AH$208,MATCH(Calculations_Table1!$A162,PRIMAPhistCR_0_CO2!$D$2:$D$208,0))</f>
        <v>-3313.9113000000002</v>
      </c>
      <c r="AJ162">
        <f>INDEX(PRIMAPhistCR_0_CO2!AI$2:AI$208,MATCH(Calculations_Table1!$A162,PRIMAPhistCR_0_CO2!$D$2:$D$208,0))</f>
        <v>-3199.9223000000002</v>
      </c>
      <c r="AK162">
        <f>INDEX(PRIMAPhistCR_0_CO2!AJ$2:AJ$208,MATCH(Calculations_Table1!$A162,PRIMAPhistCR_0_CO2!$D$2:$D$208,0))</f>
        <v>-3217.88</v>
      </c>
      <c r="AL162">
        <f>INDEX(PRIMAPhistCR_0_CO2!AK$2:AK$208,MATCH(Calculations_Table1!$A162,PRIMAPhistCR_0_CO2!$D$2:$D$208,0))</f>
        <v>-2969.1496000000002</v>
      </c>
      <c r="AM162">
        <f>INDEX(PRIMAPhistCR_0_CO2!AL$2:AL$208,MATCH(Calculations_Table1!$A162,PRIMAPhistCR_0_CO2!$D$2:$D$208,0))</f>
        <v>-3081.2608</v>
      </c>
      <c r="AN162">
        <f>INDEX(PRIMAPhistCR_0_CO2!AM$2:AM$208,MATCH(Calculations_Table1!$A162,PRIMAPhistCR_0_CO2!$D$2:$D$208,0))</f>
        <v>-2881.8463999999999</v>
      </c>
    </row>
    <row r="163" spans="1:40" x14ac:dyDescent="0.2">
      <c r="A163" t="s">
        <v>186</v>
      </c>
      <c r="B163" t="s">
        <v>381</v>
      </c>
      <c r="C163" t="str">
        <f t="shared" si="35"/>
        <v>Eswatini</v>
      </c>
      <c r="D163">
        <f t="shared" si="36"/>
        <v>25.410311</v>
      </c>
      <c r="E163">
        <f t="shared" si="37"/>
        <v>17.700891236363638</v>
      </c>
      <c r="F163">
        <f t="shared" si="38"/>
        <v>7.7094197636363617</v>
      </c>
      <c r="G163" s="1">
        <f t="shared" si="28"/>
        <v>1.1434639949999999E-5</v>
      </c>
      <c r="H163" s="1">
        <f t="shared" si="29"/>
        <v>3.4692388936363624E-6</v>
      </c>
      <c r="I163" s="1">
        <f t="shared" si="30"/>
        <v>1.158933366818181E-6</v>
      </c>
      <c r="J163" s="1">
        <f t="shared" si="31"/>
        <v>9.6849968449716464E-12</v>
      </c>
      <c r="K163" s="1">
        <f t="shared" si="32"/>
        <v>2.9384018986379275E-12</v>
      </c>
      <c r="L163">
        <f t="shared" si="39"/>
        <v>154</v>
      </c>
      <c r="M163">
        <f t="shared" si="40"/>
        <v>138</v>
      </c>
      <c r="Q163">
        <f>INDEX(PRIMAPhistCR_0_GHG!AE$2:AE$208,MATCH(Calculations_Table1!$A163,PRIMAPhistCR_0_GHG!$D$2:$D$208,0))</f>
        <v>3744.4193</v>
      </c>
      <c r="R163">
        <f>INDEX(PRIMAPhistCR_0_GHG!AF$2:AF$208,MATCH(Calculations_Table1!$A163,PRIMAPhistCR_0_GHG!$D$2:$D$208,0))</f>
        <v>3137.3137000000002</v>
      </c>
      <c r="S163">
        <f>INDEX(PRIMAPhistCR_0_GHG!AG$2:AG$208,MATCH(Calculations_Table1!$A163,PRIMAPhistCR_0_GHG!$D$2:$D$208,0))</f>
        <v>3184.0513999999998</v>
      </c>
      <c r="T163">
        <f>INDEX(PRIMAPhistCR_0_GHG!AH$2:AH$208,MATCH(Calculations_Table1!$A163,PRIMAPhistCR_0_GHG!$D$2:$D$208,0))</f>
        <v>3439.8141000000001</v>
      </c>
      <c r="U163">
        <f>INDEX(PRIMAPhistCR_0_GHG!AI$2:AI$208,MATCH(Calculations_Table1!$A163,PRIMAPhistCR_0_GHG!$D$2:$D$208,0))</f>
        <v>3208.4279000000001</v>
      </c>
      <c r="V163">
        <f>INDEX(PRIMAPhistCR_0_GHG!AJ$2:AJ$208,MATCH(Calculations_Table1!$A163,PRIMAPhistCR_0_GHG!$D$2:$D$208,0))</f>
        <v>3286.7156</v>
      </c>
      <c r="W163">
        <f>INDEX(PRIMAPhistCR_0_GHG!AK$2:AK$208,MATCH(Calculations_Table1!$A163,PRIMAPhistCR_0_GHG!$D$2:$D$208,0))</f>
        <v>3180.1613000000002</v>
      </c>
      <c r="X163">
        <f>INDEX(PRIMAPhistCR_0_GHG!AL$2:AL$208,MATCH(Calculations_Table1!$A163,PRIMAPhistCR_0_GHG!$D$2:$D$208,0))</f>
        <v>2929.1170999999999</v>
      </c>
      <c r="Y163">
        <f>INDEX(PRIMAPhistCR_0_GHG!AM$2:AM$208,MATCH(Calculations_Table1!$A163,PRIMAPhistCR_0_GHG!$D$2:$D$208,0))</f>
        <v>3044.7098999999998</v>
      </c>
      <c r="AA163">
        <f>INDEX(UNPop_WPP2022_UN_2020_1July!$M$18:$M$303,MATCH(Calculations_Table1!A163,UNPop_WPP2022_UN_2020_1July!$F$18:$F$303,0))</f>
        <v>1180.655</v>
      </c>
      <c r="AC163">
        <f t="shared" si="33"/>
        <v>12.804224899999999</v>
      </c>
      <c r="AD163">
        <f t="shared" si="34"/>
        <v>10.228817418181819</v>
      </c>
      <c r="AE163">
        <f t="shared" si="41"/>
        <v>2.5754074818181802</v>
      </c>
      <c r="AF163">
        <f>INDEX(PRIMAPhistCR_0_CO2!AE$2:AE$208,MATCH(Calculations_Table1!$A163,PRIMAPhistCR_0_CO2!$D$2:$D$208,0))</f>
        <v>2163.7883000000002</v>
      </c>
      <c r="AG163">
        <f>INDEX(PRIMAPhistCR_0_CO2!AF$2:AF$208,MATCH(Calculations_Table1!$A163,PRIMAPhistCR_0_CO2!$D$2:$D$208,0))</f>
        <v>1525.8162</v>
      </c>
      <c r="AH163">
        <f>INDEX(PRIMAPhistCR_0_CO2!AG$2:AG$208,MATCH(Calculations_Table1!$A163,PRIMAPhistCR_0_CO2!$D$2:$D$208,0))</f>
        <v>1598.8035</v>
      </c>
      <c r="AI163">
        <f>INDEX(PRIMAPhistCR_0_CO2!AH$2:AH$208,MATCH(Calculations_Table1!$A163,PRIMAPhistCR_0_CO2!$D$2:$D$208,0))</f>
        <v>1804.2949000000001</v>
      </c>
      <c r="AJ163">
        <f>INDEX(PRIMAPhistCR_0_CO2!AI$2:AI$208,MATCH(Calculations_Table1!$A163,PRIMAPhistCR_0_CO2!$D$2:$D$208,0))</f>
        <v>1606.3032000000001</v>
      </c>
      <c r="AK163">
        <f>INDEX(PRIMAPhistCR_0_CO2!AJ$2:AJ$208,MATCH(Calculations_Table1!$A163,PRIMAPhistCR_0_CO2!$D$2:$D$208,0))</f>
        <v>1647.1757</v>
      </c>
      <c r="AL163">
        <f>INDEX(PRIMAPhistCR_0_CO2!AK$2:AK$208,MATCH(Calculations_Table1!$A163,PRIMAPhistCR_0_CO2!$D$2:$D$208,0))</f>
        <v>1599.5698</v>
      </c>
      <c r="AM163">
        <f>INDEX(PRIMAPhistCR_0_CO2!AL$2:AL$208,MATCH(Calculations_Table1!$A163,PRIMAPhistCR_0_CO2!$D$2:$D$208,0))</f>
        <v>1456.7146</v>
      </c>
      <c r="AN163">
        <f>INDEX(PRIMAPhistCR_0_CO2!AM$2:AM$208,MATCH(Calculations_Table1!$A163,PRIMAPhistCR_0_CO2!$D$2:$D$208,0))</f>
        <v>1565.547</v>
      </c>
    </row>
    <row r="164" spans="1:40" x14ac:dyDescent="0.2">
      <c r="A164" t="s">
        <v>83</v>
      </c>
      <c r="B164" t="s">
        <v>382</v>
      </c>
      <c r="C164" t="str">
        <f t="shared" si="35"/>
        <v>Gambia</v>
      </c>
      <c r="D164">
        <f t="shared" si="36"/>
        <v>22.455859000000004</v>
      </c>
      <c r="E164">
        <f t="shared" si="37"/>
        <v>11.716340290909091</v>
      </c>
      <c r="F164">
        <f t="shared" si="38"/>
        <v>10.739518709090913</v>
      </c>
      <c r="G164" s="1">
        <f t="shared" si="28"/>
        <v>1.0105136550000002E-5</v>
      </c>
      <c r="H164" s="1">
        <f t="shared" si="29"/>
        <v>4.8327834190909102E-6</v>
      </c>
      <c r="I164" s="1">
        <f t="shared" si="30"/>
        <v>1.3948802423181812E-6</v>
      </c>
      <c r="J164" s="1">
        <f t="shared" si="31"/>
        <v>3.9258571015095214E-12</v>
      </c>
      <c r="K164" s="1">
        <f t="shared" si="32"/>
        <v>1.8775418829838095E-12</v>
      </c>
      <c r="L164">
        <f t="shared" si="39"/>
        <v>155</v>
      </c>
      <c r="M164">
        <f t="shared" si="40"/>
        <v>179</v>
      </c>
      <c r="Q164">
        <f>INDEX(PRIMAPhistCR_0_GHG!AE$2:AE$208,MATCH(Calculations_Table1!$A164,PRIMAPhistCR_0_GHG!$D$2:$D$208,0))</f>
        <v>2478.4566</v>
      </c>
      <c r="R164">
        <f>INDEX(PRIMAPhistCR_0_GHG!AF$2:AF$208,MATCH(Calculations_Table1!$A164,PRIMAPhistCR_0_GHG!$D$2:$D$208,0))</f>
        <v>2628.3249999999998</v>
      </c>
      <c r="S164">
        <f>INDEX(PRIMAPhistCR_0_GHG!AG$2:AG$208,MATCH(Calculations_Table1!$A164,PRIMAPhistCR_0_GHG!$D$2:$D$208,0))</f>
        <v>2801.2073</v>
      </c>
      <c r="T164">
        <f>INDEX(PRIMAPhistCR_0_GHG!AH$2:AH$208,MATCH(Calculations_Table1!$A164,PRIMAPhistCR_0_GHG!$D$2:$D$208,0))</f>
        <v>2680.8555000000001</v>
      </c>
      <c r="U164">
        <f>INDEX(PRIMAPhistCR_0_GHG!AI$2:AI$208,MATCH(Calculations_Table1!$A164,PRIMAPhistCR_0_GHG!$D$2:$D$208,0))</f>
        <v>2729.9328</v>
      </c>
      <c r="V164">
        <f>INDEX(PRIMAPhistCR_0_GHG!AJ$2:AJ$208,MATCH(Calculations_Table1!$A164,PRIMAPhistCR_0_GHG!$D$2:$D$208,0))</f>
        <v>2707.2460000000001</v>
      </c>
      <c r="W164">
        <f>INDEX(PRIMAPhistCR_0_GHG!AK$2:AK$208,MATCH(Calculations_Table1!$A164,PRIMAPhistCR_0_GHG!$D$2:$D$208,0))</f>
        <v>2913.6498999999999</v>
      </c>
      <c r="X164">
        <f>INDEX(PRIMAPhistCR_0_GHG!AL$2:AL$208,MATCH(Calculations_Table1!$A164,PRIMAPhistCR_0_GHG!$D$2:$D$208,0))</f>
        <v>2964.8998999999999</v>
      </c>
      <c r="Y164">
        <f>INDEX(PRIMAPhistCR_0_GHG!AM$2:AM$208,MATCH(Calculations_Table1!$A164,PRIMAPhistCR_0_GHG!$D$2:$D$208,0))</f>
        <v>3029.7426</v>
      </c>
      <c r="AA164">
        <f>INDEX(UNPop_WPP2022_UN_2020_1July!$M$18:$M$303,MATCH(Calculations_Table1!A164,UNPop_WPP2022_UN_2020_1July!$F$18:$F$303,0))</f>
        <v>2573.9949999999999</v>
      </c>
      <c r="AC164">
        <f t="shared" si="33"/>
        <v>5.5155440099999993</v>
      </c>
      <c r="AD164">
        <f t="shared" si="34"/>
        <v>2.4158101381818184</v>
      </c>
      <c r="AE164">
        <f t="shared" si="41"/>
        <v>3.0997338718181808</v>
      </c>
      <c r="AF164">
        <f>INDEX(PRIMAPhistCR_0_CO2!AE$2:AE$208,MATCH(Calculations_Table1!$A164,PRIMAPhistCR_0_CO2!$D$2:$D$208,0))</f>
        <v>511.03676000000002</v>
      </c>
      <c r="AG164">
        <f>INDEX(PRIMAPhistCR_0_CO2!AF$2:AF$208,MATCH(Calculations_Table1!$A164,PRIMAPhistCR_0_CO2!$D$2:$D$208,0))</f>
        <v>593.42429000000004</v>
      </c>
      <c r="AH164">
        <f>INDEX(PRIMAPhistCR_0_CO2!AG$2:AG$208,MATCH(Calculations_Table1!$A164,PRIMAPhistCR_0_CO2!$D$2:$D$208,0))</f>
        <v>604.48041000000001</v>
      </c>
      <c r="AI164">
        <f>INDEX(PRIMAPhistCR_0_CO2!AH$2:AH$208,MATCH(Calculations_Table1!$A164,PRIMAPhistCR_0_CO2!$D$2:$D$208,0))</f>
        <v>611.86944000000005</v>
      </c>
      <c r="AJ164">
        <f>INDEX(PRIMAPhistCR_0_CO2!AI$2:AI$208,MATCH(Calculations_Table1!$A164,PRIMAPhistCR_0_CO2!$D$2:$D$208,0))</f>
        <v>619.45320000000004</v>
      </c>
      <c r="AK164">
        <f>INDEX(PRIMAPhistCR_0_CO2!AJ$2:AJ$208,MATCH(Calculations_Table1!$A164,PRIMAPhistCR_0_CO2!$D$2:$D$208,0))</f>
        <v>740.88449000000003</v>
      </c>
      <c r="AL164">
        <f>INDEX(PRIMAPhistCR_0_CO2!AK$2:AK$208,MATCH(Calculations_Table1!$A164,PRIMAPhistCR_0_CO2!$D$2:$D$208,0))</f>
        <v>765.35848999999996</v>
      </c>
      <c r="AM164">
        <f>INDEX(PRIMAPhistCR_0_CO2!AL$2:AL$208,MATCH(Calculations_Table1!$A164,PRIMAPhistCR_0_CO2!$D$2:$D$208,0))</f>
        <v>764.13171</v>
      </c>
      <c r="AN164">
        <f>INDEX(PRIMAPhistCR_0_CO2!AM$2:AM$208,MATCH(Calculations_Table1!$A164,PRIMAPhistCR_0_CO2!$D$2:$D$208,0))</f>
        <v>815.94197999999994</v>
      </c>
    </row>
    <row r="165" spans="1:40" x14ac:dyDescent="0.2">
      <c r="A165" t="s">
        <v>44</v>
      </c>
      <c r="B165" t="s">
        <v>383</v>
      </c>
      <c r="C165" t="str">
        <f t="shared" si="35"/>
        <v>Botswana</v>
      </c>
      <c r="D165">
        <f t="shared" si="36"/>
        <v>22.253923399999998</v>
      </c>
      <c r="E165">
        <f t="shared" si="37"/>
        <v>46.143457454545455</v>
      </c>
      <c r="F165">
        <f t="shared" si="38"/>
        <v>-23.889534054545457</v>
      </c>
      <c r="G165" s="1">
        <f t="shared" si="28"/>
        <v>1.0014265529999998E-5</v>
      </c>
      <c r="H165" s="1">
        <f t="shared" si="29"/>
        <v>-1.0750290324545455E-5</v>
      </c>
      <c r="I165" s="1">
        <f t="shared" si="30"/>
        <v>-1.508840176172727E-5</v>
      </c>
      <c r="J165" s="1">
        <f t="shared" si="31"/>
        <v>3.9327119323657457E-12</v>
      </c>
      <c r="K165" s="1">
        <f t="shared" si="32"/>
        <v>-4.2217569435405149E-12</v>
      </c>
      <c r="L165">
        <f t="shared" si="39"/>
        <v>156</v>
      </c>
      <c r="M165">
        <f t="shared" si="40"/>
        <v>178</v>
      </c>
      <c r="Q165">
        <f>INDEX(PRIMAPhistCR_0_GHG!AE$2:AE$208,MATCH(Calculations_Table1!$A165,PRIMAPhistCR_0_GHG!$D$2:$D$208,0))</f>
        <v>9761.116</v>
      </c>
      <c r="R165">
        <f>INDEX(PRIMAPhistCR_0_GHG!AF$2:AF$208,MATCH(Calculations_Table1!$A165,PRIMAPhistCR_0_GHG!$D$2:$D$208,0))</f>
        <v>11038.478999999999</v>
      </c>
      <c r="S165">
        <f>INDEX(PRIMAPhistCR_0_GHG!AG$2:AG$208,MATCH(Calculations_Table1!$A165,PRIMAPhistCR_0_GHG!$D$2:$D$208,0))</f>
        <v>-14013.526</v>
      </c>
      <c r="T165">
        <f>INDEX(PRIMAPhistCR_0_GHG!AH$2:AH$208,MATCH(Calculations_Table1!$A165,PRIMAPhistCR_0_GHG!$D$2:$D$208,0))</f>
        <v>2497.9555</v>
      </c>
      <c r="U165">
        <f>INDEX(PRIMAPhistCR_0_GHG!AI$2:AI$208,MATCH(Calculations_Table1!$A165,PRIMAPhistCR_0_GHG!$D$2:$D$208,0))</f>
        <v>6405.9632000000001</v>
      </c>
      <c r="V165">
        <f>INDEX(PRIMAPhistCR_0_GHG!AJ$2:AJ$208,MATCH(Calculations_Table1!$A165,PRIMAPhistCR_0_GHG!$D$2:$D$208,0))</f>
        <v>4620.5735999999997</v>
      </c>
      <c r="W165">
        <f>INDEX(PRIMAPhistCR_0_GHG!AK$2:AK$208,MATCH(Calculations_Table1!$A165,PRIMAPhistCR_0_GHG!$D$2:$D$208,0))</f>
        <v>2285.5011</v>
      </c>
      <c r="X165">
        <f>INDEX(PRIMAPhistCR_0_GHG!AL$2:AL$208,MATCH(Calculations_Table1!$A165,PRIMAPhistCR_0_GHG!$D$2:$D$208,0))</f>
        <v>4302.8101999999999</v>
      </c>
      <c r="Y165">
        <f>INDEX(PRIMAPhistCR_0_GHG!AM$2:AM$208,MATCH(Calculations_Table1!$A165,PRIMAPhistCR_0_GHG!$D$2:$D$208,0))</f>
        <v>5116.1668</v>
      </c>
      <c r="AA165">
        <f>INDEX(UNPop_WPP2022_UN_2020_1July!$M$18:$M$303,MATCH(Calculations_Table1!A165,UNPop_WPP2022_UN_2020_1July!$F$18:$F$303,0))</f>
        <v>2546.402</v>
      </c>
      <c r="AC165">
        <f t="shared" si="33"/>
        <v>-32.004209899999999</v>
      </c>
      <c r="AD165">
        <f t="shared" si="34"/>
        <v>1.5255717927272729</v>
      </c>
      <c r="AE165">
        <f t="shared" si="41"/>
        <v>-33.529781692727269</v>
      </c>
      <c r="AF165">
        <f>INDEX(PRIMAPhistCR_0_CO2!AE$2:AE$208,MATCH(Calculations_Table1!$A165,PRIMAPhistCR_0_CO2!$D$2:$D$208,0))</f>
        <v>322.71710999999999</v>
      </c>
      <c r="AG165">
        <f>INDEX(PRIMAPhistCR_0_CO2!AF$2:AF$208,MATCH(Calculations_Table1!$A165,PRIMAPhistCR_0_CO2!$D$2:$D$208,0))</f>
        <v>4471.4241000000002</v>
      </c>
      <c r="AH165">
        <f>INDEX(PRIMAPhistCR_0_CO2!AG$2:AG$208,MATCH(Calculations_Table1!$A165,PRIMAPhistCR_0_CO2!$D$2:$D$208,0))</f>
        <v>-20593.278999999999</v>
      </c>
      <c r="AI165">
        <f>INDEX(PRIMAPhistCR_0_CO2!AH$2:AH$208,MATCH(Calculations_Table1!$A165,PRIMAPhistCR_0_CO2!$D$2:$D$208,0))</f>
        <v>-3177.0288999999998</v>
      </c>
      <c r="AJ165">
        <f>INDEX(PRIMAPhistCR_0_CO2!AI$2:AI$208,MATCH(Calculations_Table1!$A165,PRIMAPhistCR_0_CO2!$D$2:$D$208,0))</f>
        <v>-2253.3440000000001</v>
      </c>
      <c r="AK165">
        <f>INDEX(PRIMAPhistCR_0_CO2!AJ$2:AJ$208,MATCH(Calculations_Table1!$A165,PRIMAPhistCR_0_CO2!$D$2:$D$208,0))</f>
        <v>-1888.2031999999999</v>
      </c>
      <c r="AL165">
        <f>INDEX(PRIMAPhistCR_0_CO2!AK$2:AK$208,MATCH(Calculations_Table1!$A165,PRIMAPhistCR_0_CO2!$D$2:$D$208,0))</f>
        <v>-2320.6786000000002</v>
      </c>
      <c r="AM165">
        <f>INDEX(PRIMAPhistCR_0_CO2!AL$2:AL$208,MATCH(Calculations_Table1!$A165,PRIMAPhistCR_0_CO2!$D$2:$D$208,0))</f>
        <v>-3616.0717</v>
      </c>
      <c r="AN165">
        <f>INDEX(PRIMAPhistCR_0_CO2!AM$2:AM$208,MATCH(Calculations_Table1!$A165,PRIMAPhistCR_0_CO2!$D$2:$D$208,0))</f>
        <v>-2627.0286000000001</v>
      </c>
    </row>
    <row r="166" spans="1:40" x14ac:dyDescent="0.2">
      <c r="A166" t="s">
        <v>28</v>
      </c>
      <c r="B166" t="s">
        <v>384</v>
      </c>
      <c r="C166" t="str">
        <f t="shared" si="35"/>
        <v>Burundi</v>
      </c>
      <c r="D166">
        <f t="shared" si="36"/>
        <v>21.990726599999999</v>
      </c>
      <c r="E166">
        <f t="shared" si="37"/>
        <v>10.848491963636365</v>
      </c>
      <c r="F166">
        <f t="shared" si="38"/>
        <v>11.142234636363634</v>
      </c>
      <c r="G166" s="1">
        <f t="shared" si="28"/>
        <v>9.8958269699999987E-6</v>
      </c>
      <c r="H166" s="1">
        <f t="shared" si="29"/>
        <v>5.014005586363635E-6</v>
      </c>
      <c r="I166" s="1">
        <f t="shared" si="30"/>
        <v>-1.5827508777272719E-6</v>
      </c>
      <c r="J166" s="1">
        <f t="shared" si="31"/>
        <v>8.0979076493423549E-13</v>
      </c>
      <c r="K166" s="1">
        <f t="shared" si="32"/>
        <v>4.1030380093296421E-13</v>
      </c>
      <c r="L166">
        <f t="shared" si="39"/>
        <v>157</v>
      </c>
      <c r="M166">
        <f t="shared" si="40"/>
        <v>189</v>
      </c>
      <c r="Q166">
        <f>INDEX(PRIMAPhistCR_0_GHG!AE$2:AE$208,MATCH(Calculations_Table1!$A166,PRIMAPhistCR_0_GHG!$D$2:$D$208,0))</f>
        <v>2294.8733000000002</v>
      </c>
      <c r="R166">
        <f>INDEX(PRIMAPhistCR_0_GHG!AF$2:AF$208,MATCH(Calculations_Table1!$A166,PRIMAPhistCR_0_GHG!$D$2:$D$208,0))</f>
        <v>2400.9861999999998</v>
      </c>
      <c r="S166">
        <f>INDEX(PRIMAPhistCR_0_GHG!AG$2:AG$208,MATCH(Calculations_Table1!$A166,PRIMAPhistCR_0_GHG!$D$2:$D$208,0))</f>
        <v>2524.0962</v>
      </c>
      <c r="T166">
        <f>INDEX(PRIMAPhistCR_0_GHG!AH$2:AH$208,MATCH(Calculations_Table1!$A166,PRIMAPhistCR_0_GHG!$D$2:$D$208,0))</f>
        <v>2586.2779</v>
      </c>
      <c r="U166">
        <f>INDEX(PRIMAPhistCR_0_GHG!AI$2:AI$208,MATCH(Calculations_Table1!$A166,PRIMAPhistCR_0_GHG!$D$2:$D$208,0))</f>
        <v>2887.0524999999998</v>
      </c>
      <c r="V166">
        <f>INDEX(PRIMAPhistCR_0_GHG!AJ$2:AJ$208,MATCH(Calculations_Table1!$A166,PRIMAPhistCR_0_GHG!$D$2:$D$208,0))</f>
        <v>3001.9708000000001</v>
      </c>
      <c r="W166">
        <f>INDEX(PRIMAPhistCR_0_GHG!AK$2:AK$208,MATCH(Calculations_Table1!$A166,PRIMAPhistCR_0_GHG!$D$2:$D$208,0))</f>
        <v>2898.8784999999998</v>
      </c>
      <c r="X166">
        <f>INDEX(PRIMAPhistCR_0_GHG!AL$2:AL$208,MATCH(Calculations_Table1!$A166,PRIMAPhistCR_0_GHG!$D$2:$D$208,0))</f>
        <v>2780.3593999999998</v>
      </c>
      <c r="Y166">
        <f>INDEX(PRIMAPhistCR_0_GHG!AM$2:AM$208,MATCH(Calculations_Table1!$A166,PRIMAPhistCR_0_GHG!$D$2:$D$208,0))</f>
        <v>2911.1051000000002</v>
      </c>
      <c r="AA166">
        <f>INDEX(UNPop_WPP2022_UN_2020_1July!$M$18:$M$303,MATCH(Calculations_Table1!A166,UNPop_WPP2022_UN_2020_1July!$F$18:$F$303,0))</f>
        <v>12220.227000000001</v>
      </c>
      <c r="AC166">
        <f t="shared" si="33"/>
        <v>-10.575298099999999</v>
      </c>
      <c r="AD166">
        <f t="shared" si="34"/>
        <v>-7.0580739272727282</v>
      </c>
      <c r="AE166">
        <f t="shared" si="41"/>
        <v>-3.5172241727272713</v>
      </c>
      <c r="AF166">
        <f>INDEX(PRIMAPhistCR_0_CO2!AE$2:AE$208,MATCH(Calculations_Table1!$A166,PRIMAPhistCR_0_CO2!$D$2:$D$208,0))</f>
        <v>-1493.0541000000001</v>
      </c>
      <c r="AG166">
        <f>INDEX(PRIMAPhistCR_0_CO2!AF$2:AF$208,MATCH(Calculations_Table1!$A166,PRIMAPhistCR_0_CO2!$D$2:$D$208,0))</f>
        <v>-1330.4078999999999</v>
      </c>
      <c r="AH166">
        <f>INDEX(PRIMAPhistCR_0_CO2!AG$2:AG$208,MATCH(Calculations_Table1!$A166,PRIMAPhistCR_0_CO2!$D$2:$D$208,0))</f>
        <v>-1153.0814</v>
      </c>
      <c r="AI166">
        <f>INDEX(PRIMAPhistCR_0_CO2!AH$2:AH$208,MATCH(Calculations_Table1!$A166,PRIMAPhistCR_0_CO2!$D$2:$D$208,0))</f>
        <v>-1400.2175999999999</v>
      </c>
      <c r="AJ166">
        <f>INDEX(PRIMAPhistCR_0_CO2!AI$2:AI$208,MATCH(Calculations_Table1!$A166,PRIMAPhistCR_0_CO2!$D$2:$D$208,0))</f>
        <v>-1350.8318999999999</v>
      </c>
      <c r="AK166">
        <f>INDEX(PRIMAPhistCR_0_CO2!AJ$2:AJ$208,MATCH(Calculations_Table1!$A166,PRIMAPhistCR_0_CO2!$D$2:$D$208,0))</f>
        <v>-1336.9512</v>
      </c>
      <c r="AL166">
        <f>INDEX(PRIMAPhistCR_0_CO2!AK$2:AK$208,MATCH(Calculations_Table1!$A166,PRIMAPhistCR_0_CO2!$D$2:$D$208,0))</f>
        <v>-1334.8334</v>
      </c>
      <c r="AM166">
        <f>INDEX(PRIMAPhistCR_0_CO2!AL$2:AL$208,MATCH(Calculations_Table1!$A166,PRIMAPhistCR_0_CO2!$D$2:$D$208,0))</f>
        <v>-1345.1955</v>
      </c>
      <c r="AN166">
        <f>INDEX(PRIMAPhistCR_0_CO2!AM$2:AM$208,MATCH(Calculations_Table1!$A166,PRIMAPhistCR_0_CO2!$D$2:$D$208,0))</f>
        <v>-1323.7791999999999</v>
      </c>
    </row>
    <row r="167" spans="1:40" x14ac:dyDescent="0.2">
      <c r="A167" t="s">
        <v>135</v>
      </c>
      <c r="B167" t="s">
        <v>385</v>
      </c>
      <c r="C167" t="str">
        <f t="shared" si="35"/>
        <v>Malta</v>
      </c>
      <c r="D167">
        <f t="shared" si="36"/>
        <v>17.654336499999996</v>
      </c>
      <c r="E167">
        <f t="shared" si="37"/>
        <v>13.472460654545454</v>
      </c>
      <c r="F167">
        <f t="shared" si="38"/>
        <v>4.1818758454545417</v>
      </c>
      <c r="G167" s="1">
        <f t="shared" si="28"/>
        <v>7.9444514249999985E-6</v>
      </c>
      <c r="H167" s="1">
        <f t="shared" si="29"/>
        <v>1.8818441304545436E-6</v>
      </c>
      <c r="I167" s="1">
        <f t="shared" si="30"/>
        <v>9.3568258227272631E-7</v>
      </c>
      <c r="J167" s="1">
        <f t="shared" si="31"/>
        <v>1.5415403321574514E-11</v>
      </c>
      <c r="K167" s="1">
        <f t="shared" si="32"/>
        <v>3.6515279290406738E-12</v>
      </c>
      <c r="L167">
        <f t="shared" si="39"/>
        <v>158</v>
      </c>
      <c r="M167">
        <f t="shared" si="40"/>
        <v>107</v>
      </c>
      <c r="Q167">
        <f>INDEX(PRIMAPhistCR_0_GHG!AE$2:AE$208,MATCH(Calculations_Table1!$A167,PRIMAPhistCR_0_GHG!$D$2:$D$208,0))</f>
        <v>2849.9436000000001</v>
      </c>
      <c r="R167">
        <f>INDEX(PRIMAPhistCR_0_GHG!AF$2:AF$208,MATCH(Calculations_Table1!$A167,PRIMAPhistCR_0_GHG!$D$2:$D$208,0))</f>
        <v>2856.5207</v>
      </c>
      <c r="S167">
        <f>INDEX(PRIMAPhistCR_0_GHG!AG$2:AG$208,MATCH(Calculations_Table1!$A167,PRIMAPhistCR_0_GHG!$D$2:$D$208,0))</f>
        <v>2177.1994</v>
      </c>
      <c r="T167">
        <f>INDEX(PRIMAPhistCR_0_GHG!AH$2:AH$208,MATCH(Calculations_Table1!$A167,PRIMAPhistCR_0_GHG!$D$2:$D$208,0))</f>
        <v>1895.8407</v>
      </c>
      <c r="U167">
        <f>INDEX(PRIMAPhistCR_0_GHG!AI$2:AI$208,MATCH(Calculations_Table1!$A167,PRIMAPhistCR_0_GHG!$D$2:$D$208,0))</f>
        <v>2081.7428</v>
      </c>
      <c r="V167">
        <f>INDEX(PRIMAPhistCR_0_GHG!AJ$2:AJ$208,MATCH(Calculations_Table1!$A167,PRIMAPhistCR_0_GHG!$D$2:$D$208,0))</f>
        <v>2087.3009999999999</v>
      </c>
      <c r="W167">
        <f>INDEX(PRIMAPhistCR_0_GHG!AK$2:AK$208,MATCH(Calculations_Table1!$A167,PRIMAPhistCR_0_GHG!$D$2:$D$208,0))</f>
        <v>2204.1039000000001</v>
      </c>
      <c r="X167">
        <f>INDEX(PRIMAPhistCR_0_GHG!AL$2:AL$208,MATCH(Calculations_Table1!$A167,PRIMAPhistCR_0_GHG!$D$2:$D$208,0))</f>
        <v>2168.3308000000002</v>
      </c>
      <c r="Y167">
        <f>INDEX(PRIMAPhistCR_0_GHG!AM$2:AM$208,MATCH(Calculations_Table1!$A167,PRIMAPhistCR_0_GHG!$D$2:$D$208,0))</f>
        <v>2183.2972</v>
      </c>
      <c r="AA167">
        <f>INDEX(UNPop_WPP2022_UN_2020_1July!$M$18:$M$303,MATCH(Calculations_Table1!A167,UNPop_WPP2022_UN_2020_1July!$F$18:$F$303,0))</f>
        <v>515.35799999999995</v>
      </c>
      <c r="AC167">
        <f t="shared" si="33"/>
        <v>13.318289099999999</v>
      </c>
      <c r="AD167">
        <f t="shared" si="34"/>
        <v>11.238994472727274</v>
      </c>
      <c r="AE167">
        <f t="shared" si="41"/>
        <v>2.0792946272727253</v>
      </c>
      <c r="AF167">
        <f>INDEX(PRIMAPhistCR_0_CO2!AE$2:AE$208,MATCH(Calculations_Table1!$A167,PRIMAPhistCR_0_CO2!$D$2:$D$208,0))</f>
        <v>2377.4796000000001</v>
      </c>
      <c r="AG167">
        <f>INDEX(PRIMAPhistCR_0_CO2!AF$2:AF$208,MATCH(Calculations_Table1!$A167,PRIMAPhistCR_0_CO2!$D$2:$D$208,0))</f>
        <v>2360.0844000000002</v>
      </c>
      <c r="AH167">
        <f>INDEX(PRIMAPhistCR_0_CO2!AG$2:AG$208,MATCH(Calculations_Table1!$A167,PRIMAPhistCR_0_CO2!$D$2:$D$208,0))</f>
        <v>1661.3285000000001</v>
      </c>
      <c r="AI167">
        <f>INDEX(PRIMAPhistCR_0_CO2!AH$2:AH$208,MATCH(Calculations_Table1!$A167,PRIMAPhistCR_0_CO2!$D$2:$D$208,0))</f>
        <v>1352.3513</v>
      </c>
      <c r="AJ167">
        <f>INDEX(PRIMAPhistCR_0_CO2!AI$2:AI$208,MATCH(Calculations_Table1!$A167,PRIMAPhistCR_0_CO2!$D$2:$D$208,0))</f>
        <v>1531.7514000000001</v>
      </c>
      <c r="AK167">
        <f>INDEX(PRIMAPhistCR_0_CO2!AJ$2:AJ$208,MATCH(Calculations_Table1!$A167,PRIMAPhistCR_0_CO2!$D$2:$D$208,0))</f>
        <v>1546.9826</v>
      </c>
      <c r="AL167">
        <f>INDEX(PRIMAPhistCR_0_CO2!AK$2:AK$208,MATCH(Calculations_Table1!$A167,PRIMAPhistCR_0_CO2!$D$2:$D$208,0))</f>
        <v>1654.1101000000001</v>
      </c>
      <c r="AM167">
        <f>INDEX(PRIMAPhistCR_0_CO2!AL$2:AL$208,MATCH(Calculations_Table1!$A167,PRIMAPhistCR_0_CO2!$D$2:$D$208,0))</f>
        <v>1604.8972000000001</v>
      </c>
      <c r="AN167">
        <f>INDEX(PRIMAPhistCR_0_CO2!AM$2:AM$208,MATCH(Calculations_Table1!$A167,PRIMAPhistCR_0_CO2!$D$2:$D$208,0))</f>
        <v>1606.7836</v>
      </c>
    </row>
    <row r="168" spans="1:40" x14ac:dyDescent="0.2">
      <c r="A168" t="s">
        <v>125</v>
      </c>
      <c r="B168" t="s">
        <v>386</v>
      </c>
      <c r="C168" t="str">
        <f t="shared" si="35"/>
        <v>Macao</v>
      </c>
      <c r="D168">
        <f t="shared" si="36"/>
        <v>16.516245699999999</v>
      </c>
      <c r="E168">
        <f t="shared" si="37"/>
        <v>5.2783096363636357</v>
      </c>
      <c r="F168">
        <f t="shared" si="38"/>
        <v>11.237936063636363</v>
      </c>
      <c r="G168" s="1">
        <f t="shared" si="28"/>
        <v>7.4323105649999992E-6</v>
      </c>
      <c r="H168" s="1">
        <f t="shared" si="29"/>
        <v>5.0570712286363636E-6</v>
      </c>
      <c r="I168" s="1">
        <f t="shared" si="30"/>
        <v>4.8091681906363619E-6</v>
      </c>
      <c r="J168" s="1">
        <f t="shared" si="31"/>
        <v>1.0989941437238552E-11</v>
      </c>
      <c r="K168" s="1">
        <f t="shared" si="32"/>
        <v>7.4777441228544312E-12</v>
      </c>
      <c r="L168">
        <f t="shared" si="39"/>
        <v>159</v>
      </c>
      <c r="M168">
        <f t="shared" si="40"/>
        <v>131</v>
      </c>
      <c r="Q168">
        <f>INDEX(PRIMAPhistCR_0_GHG!AE$2:AE$208,MATCH(Calculations_Table1!$A168,PRIMAPhistCR_0_GHG!$D$2:$D$208,0))</f>
        <v>1116.5654999999999</v>
      </c>
      <c r="R168">
        <f>INDEX(PRIMAPhistCR_0_GHG!AF$2:AF$208,MATCH(Calculations_Table1!$A168,PRIMAPhistCR_0_GHG!$D$2:$D$208,0))</f>
        <v>1424.1086</v>
      </c>
      <c r="S168">
        <f>INDEX(PRIMAPhistCR_0_GHG!AG$2:AG$208,MATCH(Calculations_Table1!$A168,PRIMAPhistCR_0_GHG!$D$2:$D$208,0))</f>
        <v>1950.6967999999999</v>
      </c>
      <c r="T168">
        <f>INDEX(PRIMAPhistCR_0_GHG!AH$2:AH$208,MATCH(Calculations_Table1!$A168,PRIMAPhistCR_0_GHG!$D$2:$D$208,0))</f>
        <v>1922.0974000000001</v>
      </c>
      <c r="U168">
        <f>INDEX(PRIMAPhistCR_0_GHG!AI$2:AI$208,MATCH(Calculations_Table1!$A168,PRIMAPhistCR_0_GHG!$D$2:$D$208,0))</f>
        <v>2077.3224</v>
      </c>
      <c r="V168">
        <f>INDEX(PRIMAPhistCR_0_GHG!AJ$2:AJ$208,MATCH(Calculations_Table1!$A168,PRIMAPhistCR_0_GHG!$D$2:$D$208,0))</f>
        <v>2141.0138000000002</v>
      </c>
      <c r="W168">
        <f>INDEX(PRIMAPhistCR_0_GHG!AK$2:AK$208,MATCH(Calculations_Table1!$A168,PRIMAPhistCR_0_GHG!$D$2:$D$208,0))</f>
        <v>2303.7444999999998</v>
      </c>
      <c r="X168">
        <f>INDEX(PRIMAPhistCR_0_GHG!AL$2:AL$208,MATCH(Calculations_Table1!$A168,PRIMAPhistCR_0_GHG!$D$2:$D$208,0))</f>
        <v>2314.7905000000001</v>
      </c>
      <c r="Y168">
        <f>INDEX(PRIMAPhistCR_0_GHG!AM$2:AM$208,MATCH(Calculations_Table1!$A168,PRIMAPhistCR_0_GHG!$D$2:$D$208,0))</f>
        <v>2382.4717000000001</v>
      </c>
      <c r="AA168">
        <f>INDEX(UNPop_WPP2022_UN_2020_1July!$M$18:$M$303,MATCH(Calculations_Table1!A168,UNPop_WPP2022_UN_2020_1July!$F$18:$F$303,0))</f>
        <v>676.28300000000002</v>
      </c>
      <c r="AC168">
        <f t="shared" si="33"/>
        <v>15.363167699999998</v>
      </c>
      <c r="AD168">
        <f t="shared" si="34"/>
        <v>4.676127276363637</v>
      </c>
      <c r="AE168">
        <f t="shared" si="41"/>
        <v>10.687040423636361</v>
      </c>
      <c r="AF168">
        <f>INDEX(PRIMAPhistCR_0_CO2!AE$2:AE$208,MATCH(Calculations_Table1!$A168,PRIMAPhistCR_0_CO2!$D$2:$D$208,0))</f>
        <v>989.18077000000005</v>
      </c>
      <c r="AG168">
        <f>INDEX(PRIMAPhistCR_0_CO2!AF$2:AF$208,MATCH(Calculations_Table1!$A168,PRIMAPhistCR_0_CO2!$D$2:$D$208,0))</f>
        <v>1294.2086999999999</v>
      </c>
      <c r="AH168">
        <f>INDEX(PRIMAPhistCR_0_CO2!AG$2:AG$208,MATCH(Calculations_Table1!$A168,PRIMAPhistCR_0_CO2!$D$2:$D$208,0))</f>
        <v>1809.0352</v>
      </c>
      <c r="AI168">
        <f>INDEX(PRIMAPhistCR_0_CO2!AH$2:AH$208,MATCH(Calculations_Table1!$A168,PRIMAPhistCR_0_CO2!$D$2:$D$208,0))</f>
        <v>1779.6366</v>
      </c>
      <c r="AJ168">
        <f>INDEX(PRIMAPhistCR_0_CO2!AI$2:AI$208,MATCH(Calculations_Table1!$A168,PRIMAPhistCR_0_CO2!$D$2:$D$208,0))</f>
        <v>1932.0804000000001</v>
      </c>
      <c r="AK168">
        <f>INDEX(PRIMAPhistCR_0_CO2!AJ$2:AJ$208,MATCH(Calculations_Table1!$A168,PRIMAPhistCR_0_CO2!$D$2:$D$208,0))</f>
        <v>1996.2998</v>
      </c>
      <c r="AL168">
        <f>INDEX(PRIMAPhistCR_0_CO2!AK$2:AK$208,MATCH(Calculations_Table1!$A168,PRIMAPhistCR_0_CO2!$D$2:$D$208,0))</f>
        <v>2156.6902</v>
      </c>
      <c r="AM168">
        <f>INDEX(PRIMAPhistCR_0_CO2!AL$2:AL$208,MATCH(Calculations_Table1!$A168,PRIMAPhistCR_0_CO2!$D$2:$D$208,0))</f>
        <v>2165.3341999999998</v>
      </c>
      <c r="AN168">
        <f>INDEX(PRIMAPhistCR_0_CO2!AM$2:AM$208,MATCH(Calculations_Table1!$A168,PRIMAPhistCR_0_CO2!$D$2:$D$208,0))</f>
        <v>2229.8825999999999</v>
      </c>
    </row>
    <row r="169" spans="1:40" x14ac:dyDescent="0.2">
      <c r="A169" t="s">
        <v>130</v>
      </c>
      <c r="B169" t="s">
        <v>387</v>
      </c>
      <c r="C169" t="str">
        <f t="shared" si="35"/>
        <v>Maldives</v>
      </c>
      <c r="D169">
        <f t="shared" si="36"/>
        <v>15.917064700000001</v>
      </c>
      <c r="E169">
        <f t="shared" si="37"/>
        <v>7.0572915636363645</v>
      </c>
      <c r="F169">
        <f t="shared" si="38"/>
        <v>8.8597731363636356</v>
      </c>
      <c r="G169" s="1">
        <f t="shared" si="28"/>
        <v>7.1626791149999998E-6</v>
      </c>
      <c r="H169" s="1">
        <f t="shared" si="29"/>
        <v>3.9868979113636359E-6</v>
      </c>
      <c r="I169" s="1">
        <f t="shared" si="30"/>
        <v>3.7594882636363632E-6</v>
      </c>
      <c r="J169" s="1">
        <f t="shared" si="31"/>
        <v>1.3923308766070934E-11</v>
      </c>
      <c r="K169" s="1">
        <f t="shared" si="32"/>
        <v>7.7500066312434854E-12</v>
      </c>
      <c r="L169">
        <f t="shared" si="39"/>
        <v>160</v>
      </c>
      <c r="M169">
        <f t="shared" si="40"/>
        <v>118</v>
      </c>
      <c r="Q169">
        <f>INDEX(PRIMAPhistCR_0_GHG!AE$2:AE$208,MATCH(Calculations_Table1!$A169,PRIMAPhistCR_0_GHG!$D$2:$D$208,0))</f>
        <v>1492.8886</v>
      </c>
      <c r="R169">
        <f>INDEX(PRIMAPhistCR_0_GHG!AF$2:AF$208,MATCH(Calculations_Table1!$A169,PRIMAPhistCR_0_GHG!$D$2:$D$208,0))</f>
        <v>1565.9050999999999</v>
      </c>
      <c r="S169">
        <f>INDEX(PRIMAPhistCR_0_GHG!AG$2:AG$208,MATCH(Calculations_Table1!$A169,PRIMAPhistCR_0_GHG!$D$2:$D$208,0))</f>
        <v>1578.0317</v>
      </c>
      <c r="T169">
        <f>INDEX(PRIMAPhistCR_0_GHG!AH$2:AH$208,MATCH(Calculations_Table1!$A169,PRIMAPhistCR_0_GHG!$D$2:$D$208,0))</f>
        <v>1741.9988000000001</v>
      </c>
      <c r="U169">
        <f>INDEX(PRIMAPhistCR_0_GHG!AI$2:AI$208,MATCH(Calculations_Table1!$A169,PRIMAPhistCR_0_GHG!$D$2:$D$208,0))</f>
        <v>1808.4151999999999</v>
      </c>
      <c r="V169">
        <f>INDEX(PRIMAPhistCR_0_GHG!AJ$2:AJ$208,MATCH(Calculations_Table1!$A169,PRIMAPhistCR_0_GHG!$D$2:$D$208,0))</f>
        <v>2047.16</v>
      </c>
      <c r="W169">
        <f>INDEX(PRIMAPhistCR_0_GHG!AK$2:AK$208,MATCH(Calculations_Table1!$A169,PRIMAPhistCR_0_GHG!$D$2:$D$208,0))</f>
        <v>2353.5324000000001</v>
      </c>
      <c r="X169">
        <f>INDEX(PRIMAPhistCR_0_GHG!AL$2:AL$208,MATCH(Calculations_Table1!$A169,PRIMAPhistCR_0_GHG!$D$2:$D$208,0))</f>
        <v>2367.8078</v>
      </c>
      <c r="Y169">
        <f>INDEX(PRIMAPhistCR_0_GHG!AM$2:AM$208,MATCH(Calculations_Table1!$A169,PRIMAPhistCR_0_GHG!$D$2:$D$208,0))</f>
        <v>2454.2136999999998</v>
      </c>
      <c r="AA169">
        <f>INDEX(UNPop_WPP2022_UN_2020_1July!$M$18:$M$303,MATCH(Calculations_Table1!A169,UNPop_WPP2022_UN_2020_1July!$F$18:$F$303,0))</f>
        <v>514.43799999999999</v>
      </c>
      <c r="AC169">
        <f t="shared" si="33"/>
        <v>14.9497944</v>
      </c>
      <c r="AD169">
        <f t="shared" si="34"/>
        <v>6.5953760363636365</v>
      </c>
      <c r="AE169">
        <f t="shared" si="41"/>
        <v>8.3544183636363627</v>
      </c>
      <c r="AF169">
        <f>INDEX(PRIMAPhistCR_0_CO2!AE$2:AE$208,MATCH(Calculations_Table1!$A169,PRIMAPhistCR_0_CO2!$D$2:$D$208,0))</f>
        <v>1395.1757</v>
      </c>
      <c r="AG169">
        <f>INDEX(PRIMAPhistCR_0_CO2!AF$2:AF$208,MATCH(Calculations_Table1!$A169,PRIMAPhistCR_0_CO2!$D$2:$D$208,0))</f>
        <v>1448.4258</v>
      </c>
      <c r="AH169">
        <f>INDEX(PRIMAPhistCR_0_CO2!AG$2:AG$208,MATCH(Calculations_Table1!$A169,PRIMAPhistCR_0_CO2!$D$2:$D$208,0))</f>
        <v>1470.1312</v>
      </c>
      <c r="AI169">
        <f>INDEX(PRIMAPhistCR_0_CO2!AH$2:AH$208,MATCH(Calculations_Table1!$A169,PRIMAPhistCR_0_CO2!$D$2:$D$208,0))</f>
        <v>1631.2066</v>
      </c>
      <c r="AJ169">
        <f>INDEX(PRIMAPhistCR_0_CO2!AI$2:AI$208,MATCH(Calculations_Table1!$A169,PRIMAPhistCR_0_CO2!$D$2:$D$208,0))</f>
        <v>1694.9829</v>
      </c>
      <c r="AK169">
        <f>INDEX(PRIMAPhistCR_0_CO2!AJ$2:AJ$208,MATCH(Calculations_Table1!$A169,PRIMAPhistCR_0_CO2!$D$2:$D$208,0))</f>
        <v>1927.6695999999999</v>
      </c>
      <c r="AL169">
        <f>INDEX(PRIMAPhistCR_0_CO2!AK$2:AK$208,MATCH(Calculations_Table1!$A169,PRIMAPhistCR_0_CO2!$D$2:$D$208,0))</f>
        <v>2223.9484000000002</v>
      </c>
      <c r="AM169">
        <f>INDEX(PRIMAPhistCR_0_CO2!AL$2:AL$208,MATCH(Calculations_Table1!$A169,PRIMAPhistCR_0_CO2!$D$2:$D$208,0))</f>
        <v>2235.3883000000001</v>
      </c>
      <c r="AN169">
        <f>INDEX(PRIMAPhistCR_0_CO2!AM$2:AM$208,MATCH(Calculations_Table1!$A169,PRIMAPhistCR_0_CO2!$D$2:$D$208,0))</f>
        <v>2318.0416</v>
      </c>
    </row>
    <row r="170" spans="1:40" x14ac:dyDescent="0.2">
      <c r="A170" t="s">
        <v>137</v>
      </c>
      <c r="B170" t="s">
        <v>388</v>
      </c>
      <c r="C170" t="str">
        <f t="shared" si="35"/>
        <v>Montenegro</v>
      </c>
      <c r="D170">
        <f t="shared" si="36"/>
        <v>10.749035800000001</v>
      </c>
      <c r="E170">
        <f t="shared" si="37"/>
        <v>5.7542363272727268</v>
      </c>
      <c r="F170">
        <f t="shared" si="38"/>
        <v>4.9947994727272746</v>
      </c>
      <c r="G170" s="1">
        <f t="shared" si="28"/>
        <v>4.8370661100000008E-6</v>
      </c>
      <c r="H170" s="1">
        <f t="shared" si="29"/>
        <v>2.2476597627272735E-6</v>
      </c>
      <c r="I170" s="1">
        <f t="shared" si="30"/>
        <v>6.1982941518409081E-7</v>
      </c>
      <c r="J170" s="1">
        <f t="shared" si="31"/>
        <v>7.6895024068115642E-12</v>
      </c>
      <c r="K170" s="1">
        <f t="shared" si="32"/>
        <v>3.5731132802699852E-12</v>
      </c>
      <c r="L170">
        <f t="shared" si="39"/>
        <v>161</v>
      </c>
      <c r="M170">
        <f t="shared" si="40"/>
        <v>156</v>
      </c>
      <c r="Q170">
        <f>INDEX(PRIMAPhistCR_0_GHG!AE$2:AE$208,MATCH(Calculations_Table1!$A170,PRIMAPhistCR_0_GHG!$D$2:$D$208,0))</f>
        <v>1217.2422999999999</v>
      </c>
      <c r="R170">
        <f>INDEX(PRIMAPhistCR_0_GHG!AF$2:AF$208,MATCH(Calculations_Table1!$A170,PRIMAPhistCR_0_GHG!$D$2:$D$208,0))</f>
        <v>990.48680000000002</v>
      </c>
      <c r="S170">
        <f>INDEX(PRIMAPhistCR_0_GHG!AG$2:AG$208,MATCH(Calculations_Table1!$A170,PRIMAPhistCR_0_GHG!$D$2:$D$208,0))</f>
        <v>1319.8471</v>
      </c>
      <c r="T170">
        <f>INDEX(PRIMAPhistCR_0_GHG!AH$2:AH$208,MATCH(Calculations_Table1!$A170,PRIMAPhistCR_0_GHG!$D$2:$D$208,0))</f>
        <v>1148.7524000000001</v>
      </c>
      <c r="U170">
        <f>INDEX(PRIMAPhistCR_0_GHG!AI$2:AI$208,MATCH(Calculations_Table1!$A170,PRIMAPhistCR_0_GHG!$D$2:$D$208,0))</f>
        <v>1779.2014999999999</v>
      </c>
      <c r="V170">
        <f>INDEX(PRIMAPhistCR_0_GHG!AJ$2:AJ$208,MATCH(Calculations_Table1!$A170,PRIMAPhistCR_0_GHG!$D$2:$D$208,0))</f>
        <v>1455.751</v>
      </c>
      <c r="W170">
        <f>INDEX(PRIMAPhistCR_0_GHG!AK$2:AK$208,MATCH(Calculations_Table1!$A170,PRIMAPhistCR_0_GHG!$D$2:$D$208,0))</f>
        <v>1287.7766999999999</v>
      </c>
      <c r="X170">
        <f>INDEX(PRIMAPhistCR_0_GHG!AL$2:AL$208,MATCH(Calculations_Table1!$A170,PRIMAPhistCR_0_GHG!$D$2:$D$208,0))</f>
        <v>1412.9737</v>
      </c>
      <c r="Y170">
        <f>INDEX(PRIMAPhistCR_0_GHG!AM$2:AM$208,MATCH(Calculations_Table1!$A170,PRIMAPhistCR_0_GHG!$D$2:$D$208,0))</f>
        <v>1354.2465999999999</v>
      </c>
      <c r="AA170">
        <f>INDEX(UNPop_WPP2022_UN_2020_1July!$M$18:$M$303,MATCH(Calculations_Table1!A170,UNPop_WPP2022_UN_2020_1July!$F$18:$F$303,0))</f>
        <v>629.048</v>
      </c>
      <c r="AC170">
        <f t="shared" si="33"/>
        <v>1.5734356135000001</v>
      </c>
      <c r="AD170">
        <f t="shared" si="34"/>
        <v>0.19603691309090912</v>
      </c>
      <c r="AE170">
        <f t="shared" si="41"/>
        <v>1.3773987004090908</v>
      </c>
      <c r="AF170">
        <f>INDEX(PRIMAPhistCR_0_CO2!AE$2:AE$208,MATCH(Calculations_Table1!$A170,PRIMAPhistCR_0_CO2!$D$2:$D$208,0))</f>
        <v>41.469346999999999</v>
      </c>
      <c r="AG170">
        <f>INDEX(PRIMAPhistCR_0_CO2!AF$2:AF$208,MATCH(Calculations_Table1!$A170,PRIMAPhistCR_0_CO2!$D$2:$D$208,0))</f>
        <v>-174.30862999999999</v>
      </c>
      <c r="AH170">
        <f>INDEX(PRIMAPhistCR_0_CO2!AG$2:AG$208,MATCH(Calculations_Table1!$A170,PRIMAPhistCR_0_CO2!$D$2:$D$208,0))</f>
        <v>151.48366999999999</v>
      </c>
      <c r="AI170">
        <f>INDEX(PRIMAPhistCR_0_CO2!AH$2:AH$208,MATCH(Calculations_Table1!$A170,PRIMAPhistCR_0_CO2!$D$2:$D$208,0))</f>
        <v>-3.9125165000000002</v>
      </c>
      <c r="AJ170">
        <f>INDEX(PRIMAPhistCR_0_CO2!AI$2:AI$208,MATCH(Calculations_Table1!$A170,PRIMAPhistCR_0_CO2!$D$2:$D$208,0))</f>
        <v>602.93794000000003</v>
      </c>
      <c r="AK170">
        <f>INDEX(PRIMAPhistCR_0_CO2!AJ$2:AJ$208,MATCH(Calculations_Table1!$A170,PRIMAPhistCR_0_CO2!$D$2:$D$208,0))</f>
        <v>295.46994000000001</v>
      </c>
      <c r="AL170">
        <f>INDEX(PRIMAPhistCR_0_CO2!AK$2:AK$208,MATCH(Calculations_Table1!$A170,PRIMAPhistCR_0_CO2!$D$2:$D$208,0))</f>
        <v>162.38905</v>
      </c>
      <c r="AM170">
        <f>INDEX(PRIMAPhistCR_0_CO2!AL$2:AL$208,MATCH(Calculations_Table1!$A170,PRIMAPhistCR_0_CO2!$D$2:$D$208,0))</f>
        <v>311.68887000000001</v>
      </c>
      <c r="AN170">
        <f>INDEX(PRIMAPhistCR_0_CO2!AM$2:AM$208,MATCH(Calculations_Table1!$A170,PRIMAPhistCR_0_CO2!$D$2:$D$208,0))</f>
        <v>227.68728999999999</v>
      </c>
    </row>
    <row r="171" spans="1:40" x14ac:dyDescent="0.2">
      <c r="A171" t="s">
        <v>10</v>
      </c>
      <c r="B171" t="s">
        <v>389</v>
      </c>
      <c r="C171" t="str">
        <f t="shared" si="35"/>
        <v>Aruba</v>
      </c>
      <c r="D171">
        <f t="shared" si="36"/>
        <v>7.6903037300000019</v>
      </c>
      <c r="E171">
        <f t="shared" si="37"/>
        <v>4.3512771781818183</v>
      </c>
      <c r="F171">
        <f t="shared" si="38"/>
        <v>3.3390265518181836</v>
      </c>
      <c r="G171" s="1">
        <f t="shared" si="28"/>
        <v>3.4606366785000008E-6</v>
      </c>
      <c r="H171" s="1">
        <f t="shared" si="29"/>
        <v>1.5025619483181825E-6</v>
      </c>
      <c r="I171" s="1">
        <f t="shared" si="30"/>
        <v>1.4247731814545451E-6</v>
      </c>
      <c r="J171" s="1">
        <f t="shared" si="31"/>
        <v>3.2468327424121604E-11</v>
      </c>
      <c r="K171" s="1">
        <f t="shared" si="32"/>
        <v>1.4097311519615167E-11</v>
      </c>
      <c r="L171">
        <f t="shared" si="39"/>
        <v>162</v>
      </c>
      <c r="M171">
        <f t="shared" si="40"/>
        <v>44</v>
      </c>
      <c r="Q171">
        <f>INDEX(PRIMAPhistCR_0_GHG!AE$2:AE$208,MATCH(Calculations_Table1!$A171,PRIMAPhistCR_0_GHG!$D$2:$D$208,0))</f>
        <v>920.46248000000003</v>
      </c>
      <c r="R171">
        <f>INDEX(PRIMAPhistCR_0_GHG!AF$2:AF$208,MATCH(Calculations_Table1!$A171,PRIMAPhistCR_0_GHG!$D$2:$D$208,0))</f>
        <v>932.48078999999996</v>
      </c>
      <c r="S171">
        <f>INDEX(PRIMAPhistCR_0_GHG!AG$2:AG$208,MATCH(Calculations_Table1!$A171,PRIMAPhistCR_0_GHG!$D$2:$D$208,0))</f>
        <v>958.28144999999995</v>
      </c>
      <c r="T171">
        <f>INDEX(PRIMAPhistCR_0_GHG!AH$2:AH$208,MATCH(Calculations_Table1!$A171,PRIMAPhistCR_0_GHG!$D$2:$D$208,0))</f>
        <v>944.25336000000004</v>
      </c>
      <c r="U171">
        <f>INDEX(PRIMAPhistCR_0_GHG!AI$2:AI$208,MATCH(Calculations_Table1!$A171,PRIMAPhistCR_0_GHG!$D$2:$D$208,0))</f>
        <v>974.96162000000004</v>
      </c>
      <c r="V171">
        <f>INDEX(PRIMAPhistCR_0_GHG!AJ$2:AJ$208,MATCH(Calculations_Table1!$A171,PRIMAPhistCR_0_GHG!$D$2:$D$208,0))</f>
        <v>997.90143</v>
      </c>
      <c r="W171">
        <f>INDEX(PRIMAPhistCR_0_GHG!AK$2:AK$208,MATCH(Calculations_Table1!$A171,PRIMAPhistCR_0_GHG!$D$2:$D$208,0))</f>
        <v>1019.603</v>
      </c>
      <c r="X171">
        <f>INDEX(PRIMAPhistCR_0_GHG!AL$2:AL$208,MATCH(Calculations_Table1!$A171,PRIMAPhistCR_0_GHG!$D$2:$D$208,0))</f>
        <v>935.00289999999995</v>
      </c>
      <c r="Y171">
        <f>INDEX(PRIMAPhistCR_0_GHG!AM$2:AM$208,MATCH(Calculations_Table1!$A171,PRIMAPhistCR_0_GHG!$D$2:$D$208,0))</f>
        <v>927.81917999999996</v>
      </c>
      <c r="AA171">
        <f>INDEX(UNPop_WPP2022_UN_2020_1July!$M$18:$M$303,MATCH(Calculations_Table1!A171,UNPop_WPP2022_UN_2020_1July!$F$18:$F$303,0))</f>
        <v>106.58499999999999</v>
      </c>
      <c r="AC171">
        <f t="shared" si="33"/>
        <v>7.2691046799999999</v>
      </c>
      <c r="AD171">
        <f t="shared" si="34"/>
        <v>4.1029420545454549</v>
      </c>
      <c r="AE171">
        <f t="shared" si="41"/>
        <v>3.166162625454545</v>
      </c>
      <c r="AF171">
        <f>INDEX(PRIMAPhistCR_0_CO2!AE$2:AE$208,MATCH(Calculations_Table1!$A171,PRIMAPhistCR_0_CO2!$D$2:$D$208,0))</f>
        <v>867.93005000000005</v>
      </c>
      <c r="AG171">
        <f>INDEX(PRIMAPhistCR_0_CO2!AF$2:AF$208,MATCH(Calculations_Table1!$A171,PRIMAPhistCR_0_CO2!$D$2:$D$208,0))</f>
        <v>879.01709000000005</v>
      </c>
      <c r="AH171">
        <f>INDEX(PRIMAPhistCR_0_CO2!AG$2:AG$208,MATCH(Calculations_Table1!$A171,PRIMAPhistCR_0_CO2!$D$2:$D$208,0))</f>
        <v>904.83127000000002</v>
      </c>
      <c r="AI171">
        <f>INDEX(PRIMAPhistCR_0_CO2!AH$2:AH$208,MATCH(Calculations_Table1!$A171,PRIMAPhistCR_0_CO2!$D$2:$D$208,0))</f>
        <v>890.01963000000001</v>
      </c>
      <c r="AJ171">
        <f>INDEX(PRIMAPhistCR_0_CO2!AI$2:AI$208,MATCH(Calculations_Table1!$A171,PRIMAPhistCR_0_CO2!$D$2:$D$208,0))</f>
        <v>922.96669999999995</v>
      </c>
      <c r="AK171">
        <f>INDEX(PRIMAPhistCR_0_CO2!AJ$2:AJ$208,MATCH(Calculations_Table1!$A171,PRIMAPhistCR_0_CO2!$D$2:$D$208,0))</f>
        <v>946.03017999999997</v>
      </c>
      <c r="AL171">
        <f>INDEX(PRIMAPhistCR_0_CO2!AK$2:AK$208,MATCH(Calculations_Table1!$A171,PRIMAPhistCR_0_CO2!$D$2:$D$208,0))</f>
        <v>966.71572000000003</v>
      </c>
      <c r="AM171">
        <f>INDEX(PRIMAPhistCR_0_CO2!AL$2:AL$208,MATCH(Calculations_Table1!$A171,PRIMAPhistCR_0_CO2!$D$2:$D$208,0))</f>
        <v>884.47322999999994</v>
      </c>
      <c r="AN171">
        <f>INDEX(PRIMAPhistCR_0_CO2!AM$2:AM$208,MATCH(Calculations_Table1!$A171,PRIMAPhistCR_0_CO2!$D$2:$D$208,0))</f>
        <v>875.05085999999994</v>
      </c>
    </row>
    <row r="172" spans="1:40" x14ac:dyDescent="0.2">
      <c r="A172" t="s">
        <v>24</v>
      </c>
      <c r="B172" t="s">
        <v>390</v>
      </c>
      <c r="C172" t="str">
        <f t="shared" si="35"/>
        <v>Antigua and Barbuda</v>
      </c>
      <c r="D172">
        <f t="shared" si="36"/>
        <v>7.4048245199999991</v>
      </c>
      <c r="E172">
        <f t="shared" si="37"/>
        <v>4.1539925818181818</v>
      </c>
      <c r="F172">
        <f t="shared" si="38"/>
        <v>3.2508319381818174</v>
      </c>
      <c r="G172" s="1">
        <f t="shared" si="28"/>
        <v>3.3321710339999994E-6</v>
      </c>
      <c r="H172" s="1">
        <f t="shared" si="29"/>
        <v>1.4628743721818177E-6</v>
      </c>
      <c r="I172" s="1">
        <f t="shared" si="30"/>
        <v>1.3225058451818179E-6</v>
      </c>
      <c r="J172" s="1">
        <f t="shared" si="31"/>
        <v>3.5959715034965029E-11</v>
      </c>
      <c r="K172" s="1">
        <f t="shared" si="32"/>
        <v>1.5786868386663835E-11</v>
      </c>
      <c r="L172">
        <f t="shared" si="39"/>
        <v>163</v>
      </c>
      <c r="M172">
        <f t="shared" si="40"/>
        <v>36</v>
      </c>
      <c r="Q172">
        <f>INDEX(PRIMAPhistCR_0_GHG!AE$2:AE$208,MATCH(Calculations_Table1!$A172,PRIMAPhistCR_0_GHG!$D$2:$D$208,0))</f>
        <v>878.72919999999999</v>
      </c>
      <c r="R172">
        <f>INDEX(PRIMAPhistCR_0_GHG!AF$2:AF$208,MATCH(Calculations_Table1!$A172,PRIMAPhistCR_0_GHG!$D$2:$D$208,0))</f>
        <v>896.83947999999998</v>
      </c>
      <c r="S172">
        <f>INDEX(PRIMAPhistCR_0_GHG!AG$2:AG$208,MATCH(Calculations_Table1!$A172,PRIMAPhistCR_0_GHG!$D$2:$D$208,0))</f>
        <v>939.26856999999995</v>
      </c>
      <c r="T172">
        <f>INDEX(PRIMAPhistCR_0_GHG!AH$2:AH$208,MATCH(Calculations_Table1!$A172,PRIMAPhistCR_0_GHG!$D$2:$D$208,0))</f>
        <v>935.35235999999998</v>
      </c>
      <c r="U172">
        <f>INDEX(PRIMAPhistCR_0_GHG!AI$2:AI$208,MATCH(Calculations_Table1!$A172,PRIMAPhistCR_0_GHG!$D$2:$D$208,0))</f>
        <v>929.66913999999997</v>
      </c>
      <c r="V172">
        <f>INDEX(PRIMAPhistCR_0_GHG!AJ$2:AJ$208,MATCH(Calculations_Table1!$A172,PRIMAPhistCR_0_GHG!$D$2:$D$208,0))</f>
        <v>947.21921999999995</v>
      </c>
      <c r="W172">
        <f>INDEX(PRIMAPhistCR_0_GHG!AK$2:AK$208,MATCH(Calculations_Table1!$A172,PRIMAPhistCR_0_GHG!$D$2:$D$208,0))</f>
        <v>961.69582000000003</v>
      </c>
      <c r="X172">
        <f>INDEX(PRIMAPhistCR_0_GHG!AL$2:AL$208,MATCH(Calculations_Table1!$A172,PRIMAPhistCR_0_GHG!$D$2:$D$208,0))</f>
        <v>899.96245999999996</v>
      </c>
      <c r="Y172">
        <f>INDEX(PRIMAPhistCR_0_GHG!AM$2:AM$208,MATCH(Calculations_Table1!$A172,PRIMAPhistCR_0_GHG!$D$2:$D$208,0))</f>
        <v>894.81746999999996</v>
      </c>
      <c r="AA172">
        <f>INDEX(UNPop_WPP2022_UN_2020_1July!$M$18:$M$303,MATCH(Calculations_Table1!A172,UNPop_WPP2022_UN_2020_1July!$F$18:$F$303,0))</f>
        <v>92.664000000000001</v>
      </c>
      <c r="AC172">
        <f t="shared" si="33"/>
        <v>6.6704267000000002</v>
      </c>
      <c r="AD172">
        <f t="shared" si="34"/>
        <v>3.7315248218181822</v>
      </c>
      <c r="AE172">
        <f t="shared" si="41"/>
        <v>2.9389018781818179</v>
      </c>
      <c r="AF172">
        <f>INDEX(PRIMAPhistCR_0_CO2!AE$2:AE$208,MATCH(Calculations_Table1!$A172,PRIMAPhistCR_0_CO2!$D$2:$D$208,0))</f>
        <v>789.36102000000005</v>
      </c>
      <c r="AG172">
        <f>INDEX(PRIMAPhistCR_0_CO2!AF$2:AF$208,MATCH(Calculations_Table1!$A172,PRIMAPhistCR_0_CO2!$D$2:$D$208,0))</f>
        <v>804.82911999999999</v>
      </c>
      <c r="AH172">
        <f>INDEX(PRIMAPhistCR_0_CO2!AG$2:AG$208,MATCH(Calculations_Table1!$A172,PRIMAPhistCR_0_CO2!$D$2:$D$208,0))</f>
        <v>845.01535000000001</v>
      </c>
      <c r="AI172">
        <f>INDEX(PRIMAPhistCR_0_CO2!AH$2:AH$208,MATCH(Calculations_Table1!$A172,PRIMAPhistCR_0_CO2!$D$2:$D$208,0))</f>
        <v>839.26624000000004</v>
      </c>
      <c r="AJ172">
        <f>INDEX(PRIMAPhistCR_0_CO2!AI$2:AI$208,MATCH(Calculations_Table1!$A172,PRIMAPhistCR_0_CO2!$D$2:$D$208,0))</f>
        <v>839.03768000000002</v>
      </c>
      <c r="AK172">
        <f>INDEX(PRIMAPhistCR_0_CO2!AJ$2:AJ$208,MATCH(Calculations_Table1!$A172,PRIMAPhistCR_0_CO2!$D$2:$D$208,0))</f>
        <v>855.88341000000003</v>
      </c>
      <c r="AL172">
        <f>INDEX(PRIMAPhistCR_0_CO2!AK$2:AK$208,MATCH(Calculations_Table1!$A172,PRIMAPhistCR_0_CO2!$D$2:$D$208,0))</f>
        <v>870.77698999999996</v>
      </c>
      <c r="AM172">
        <f>INDEX(PRIMAPhistCR_0_CO2!AL$2:AL$208,MATCH(Calculations_Table1!$A172,PRIMAPhistCR_0_CO2!$D$2:$D$208,0))</f>
        <v>811.22577000000001</v>
      </c>
      <c r="AN172">
        <f>INDEX(PRIMAPhistCR_0_CO2!AM$2:AM$208,MATCH(Calculations_Table1!$A172,PRIMAPhistCR_0_CO2!$D$2:$D$208,0))</f>
        <v>804.39214000000004</v>
      </c>
    </row>
    <row r="173" spans="1:40" x14ac:dyDescent="0.2">
      <c r="A173" t="s">
        <v>56</v>
      </c>
      <c r="B173" t="s">
        <v>391</v>
      </c>
      <c r="C173" t="str">
        <f t="shared" si="35"/>
        <v>Comoros</v>
      </c>
      <c r="D173">
        <f t="shared" si="36"/>
        <v>6.8922114299999997</v>
      </c>
      <c r="E173">
        <f t="shared" si="37"/>
        <v>3.5989426436363643</v>
      </c>
      <c r="F173">
        <f t="shared" si="38"/>
        <v>3.2932687863636354</v>
      </c>
      <c r="G173" s="1">
        <f t="shared" si="28"/>
        <v>3.1014951434999999E-6</v>
      </c>
      <c r="H173" s="1">
        <f t="shared" si="29"/>
        <v>1.4819709538636358E-6</v>
      </c>
      <c r="I173" s="1">
        <f t="shared" si="30"/>
        <v>4.4516080145454556E-7</v>
      </c>
      <c r="J173" s="1">
        <f t="shared" si="31"/>
        <v>3.8472165081385216E-12</v>
      </c>
      <c r="K173" s="1">
        <f t="shared" si="32"/>
        <v>1.838295033359923E-12</v>
      </c>
      <c r="L173">
        <f t="shared" si="39"/>
        <v>164</v>
      </c>
      <c r="M173">
        <f t="shared" si="40"/>
        <v>182</v>
      </c>
      <c r="Q173">
        <f>INDEX(PRIMAPhistCR_0_GHG!AE$2:AE$208,MATCH(Calculations_Table1!$A173,PRIMAPhistCR_0_GHG!$D$2:$D$208,0))</f>
        <v>761.31479000000002</v>
      </c>
      <c r="R173">
        <f>INDEX(PRIMAPhistCR_0_GHG!AF$2:AF$208,MATCH(Calculations_Table1!$A173,PRIMAPhistCR_0_GHG!$D$2:$D$208,0))</f>
        <v>755.24360999999999</v>
      </c>
      <c r="S173">
        <f>INDEX(PRIMAPhistCR_0_GHG!AG$2:AG$208,MATCH(Calculations_Table1!$A173,PRIMAPhistCR_0_GHG!$D$2:$D$208,0))</f>
        <v>781.77607</v>
      </c>
      <c r="T173">
        <f>INDEX(PRIMAPhistCR_0_GHG!AH$2:AH$208,MATCH(Calculations_Table1!$A173,PRIMAPhistCR_0_GHG!$D$2:$D$208,0))</f>
        <v>821.76598999999999</v>
      </c>
      <c r="U173">
        <f>INDEX(PRIMAPhistCR_0_GHG!AI$2:AI$208,MATCH(Calculations_Table1!$A173,PRIMAPhistCR_0_GHG!$D$2:$D$208,0))</f>
        <v>871.20222999999999</v>
      </c>
      <c r="V173">
        <f>INDEX(PRIMAPhistCR_0_GHG!AJ$2:AJ$208,MATCH(Calculations_Table1!$A173,PRIMAPhistCR_0_GHG!$D$2:$D$208,0))</f>
        <v>900.36127999999997</v>
      </c>
      <c r="W173">
        <f>INDEX(PRIMAPhistCR_0_GHG!AK$2:AK$208,MATCH(Calculations_Table1!$A173,PRIMAPhistCR_0_GHG!$D$2:$D$208,0))</f>
        <v>932.54304000000002</v>
      </c>
      <c r="X173">
        <f>INDEX(PRIMAPhistCR_0_GHG!AL$2:AL$208,MATCH(Calculations_Table1!$A173,PRIMAPhistCR_0_GHG!$D$2:$D$208,0))</f>
        <v>903.36722999999995</v>
      </c>
      <c r="Y173">
        <f>INDEX(PRIMAPhistCR_0_GHG!AM$2:AM$208,MATCH(Calculations_Table1!$A173,PRIMAPhistCR_0_GHG!$D$2:$D$208,0))</f>
        <v>925.95198000000005</v>
      </c>
      <c r="AA173">
        <f>INDEX(UNPop_WPP2022_UN_2020_1July!$M$18:$M$303,MATCH(Calculations_Table1!A173,UNPop_WPP2022_UN_2020_1July!$F$18:$F$303,0))</f>
        <v>806.16600000000005</v>
      </c>
      <c r="AC173">
        <f t="shared" si="33"/>
        <v>1.8339629200000003</v>
      </c>
      <c r="AD173">
        <f t="shared" si="34"/>
        <v>0.84471669454545451</v>
      </c>
      <c r="AE173">
        <f t="shared" si="41"/>
        <v>0.98924622545454577</v>
      </c>
      <c r="AF173">
        <f>INDEX(PRIMAPhistCR_0_CO2!AE$2:AE$208,MATCH(Calculations_Table1!$A173,PRIMAPhistCR_0_CO2!$D$2:$D$208,0))</f>
        <v>178.69006999999999</v>
      </c>
      <c r="AG173">
        <f>INDEX(PRIMAPhistCR_0_CO2!AF$2:AF$208,MATCH(Calculations_Table1!$A173,PRIMAPhistCR_0_CO2!$D$2:$D$208,0))</f>
        <v>156.64036999999999</v>
      </c>
      <c r="AH173">
        <f>INDEX(PRIMAPhistCR_0_CO2!AG$2:AG$208,MATCH(Calculations_Table1!$A173,PRIMAPhistCR_0_CO2!$D$2:$D$208,0))</f>
        <v>171.28065000000001</v>
      </c>
      <c r="AI173">
        <f>INDEX(PRIMAPhistCR_0_CO2!AH$2:AH$208,MATCH(Calculations_Table1!$A173,PRIMAPhistCR_0_CO2!$D$2:$D$208,0))</f>
        <v>204.31162</v>
      </c>
      <c r="AJ173">
        <f>INDEX(PRIMAPhistCR_0_CO2!AI$2:AI$208,MATCH(Calculations_Table1!$A173,PRIMAPhistCR_0_CO2!$D$2:$D$208,0))</f>
        <v>241.14232999999999</v>
      </c>
      <c r="AK173">
        <f>INDEX(PRIMAPhistCR_0_CO2!AJ$2:AJ$208,MATCH(Calculations_Table1!$A173,PRIMAPhistCR_0_CO2!$D$2:$D$208,0))</f>
        <v>260.52643999999998</v>
      </c>
      <c r="AL173">
        <f>INDEX(PRIMAPhistCR_0_CO2!AK$2:AK$208,MATCH(Calculations_Table1!$A173,PRIMAPhistCR_0_CO2!$D$2:$D$208,0))</f>
        <v>284.38864000000001</v>
      </c>
      <c r="AM173">
        <f>INDEX(PRIMAPhistCR_0_CO2!AL$2:AL$208,MATCH(Calculations_Table1!$A173,PRIMAPhistCR_0_CO2!$D$2:$D$208,0))</f>
        <v>249.37723</v>
      </c>
      <c r="AN173">
        <f>INDEX(PRIMAPhistCR_0_CO2!AM$2:AM$208,MATCH(Calculations_Table1!$A173,PRIMAPhistCR_0_CO2!$D$2:$D$208,0))</f>
        <v>266.29563999999999</v>
      </c>
    </row>
    <row r="174" spans="1:40" x14ac:dyDescent="0.2">
      <c r="A174" t="s">
        <v>174</v>
      </c>
      <c r="B174" t="s">
        <v>392</v>
      </c>
      <c r="C174" t="str">
        <f t="shared" si="35"/>
        <v>Solomon Islands</v>
      </c>
      <c r="D174">
        <f t="shared" si="36"/>
        <v>6.4026281300000001</v>
      </c>
      <c r="E174">
        <f t="shared" si="37"/>
        <v>3.8293809272727271</v>
      </c>
      <c r="F174">
        <f t="shared" si="38"/>
        <v>2.573247202727273</v>
      </c>
      <c r="G174" s="1">
        <f t="shared" si="28"/>
        <v>2.8811826584999998E-6</v>
      </c>
      <c r="H174" s="1">
        <f t="shared" si="29"/>
        <v>1.1579612412272728E-6</v>
      </c>
      <c r="I174" s="1">
        <f t="shared" si="30"/>
        <v>3.4603415140909082E-7</v>
      </c>
      <c r="J174" s="1">
        <f t="shared" si="31"/>
        <v>4.1684319652599634E-12</v>
      </c>
      <c r="K174" s="1">
        <f t="shared" si="32"/>
        <v>1.6753129615797553E-12</v>
      </c>
      <c r="L174">
        <f t="shared" si="39"/>
        <v>165</v>
      </c>
      <c r="M174">
        <f t="shared" si="40"/>
        <v>177</v>
      </c>
      <c r="Q174">
        <f>INDEX(PRIMAPhistCR_0_GHG!AE$2:AE$208,MATCH(Calculations_Table1!$A174,PRIMAPhistCR_0_GHG!$D$2:$D$208,0))</f>
        <v>810.06134999999995</v>
      </c>
      <c r="R174">
        <f>INDEX(PRIMAPhistCR_0_GHG!AF$2:AF$208,MATCH(Calculations_Table1!$A174,PRIMAPhistCR_0_GHG!$D$2:$D$208,0))</f>
        <v>777.54989999999998</v>
      </c>
      <c r="S174">
        <f>INDEX(PRIMAPhistCR_0_GHG!AG$2:AG$208,MATCH(Calculations_Table1!$A174,PRIMAPhistCR_0_GHG!$D$2:$D$208,0))</f>
        <v>752.20146999999997</v>
      </c>
      <c r="T174">
        <f>INDEX(PRIMAPhistCR_0_GHG!AH$2:AH$208,MATCH(Calculations_Table1!$A174,PRIMAPhistCR_0_GHG!$D$2:$D$208,0))</f>
        <v>760.09361000000001</v>
      </c>
      <c r="U174">
        <f>INDEX(PRIMAPhistCR_0_GHG!AI$2:AI$208,MATCH(Calculations_Table1!$A174,PRIMAPhistCR_0_GHG!$D$2:$D$208,0))</f>
        <v>772.05160999999998</v>
      </c>
      <c r="V174">
        <f>INDEX(PRIMAPhistCR_0_GHG!AJ$2:AJ$208,MATCH(Calculations_Table1!$A174,PRIMAPhistCR_0_GHG!$D$2:$D$208,0))</f>
        <v>795.52056000000005</v>
      </c>
      <c r="W174">
        <f>INDEX(PRIMAPhistCR_0_GHG!AK$2:AK$208,MATCH(Calculations_Table1!$A174,PRIMAPhistCR_0_GHG!$D$2:$D$208,0))</f>
        <v>830.88482999999997</v>
      </c>
      <c r="X174">
        <f>INDEX(PRIMAPhistCR_0_GHG!AL$2:AL$208,MATCH(Calculations_Table1!$A174,PRIMAPhistCR_0_GHG!$D$2:$D$208,0))</f>
        <v>845.58475999999996</v>
      </c>
      <c r="Y174">
        <f>INDEX(PRIMAPhistCR_0_GHG!AM$2:AM$208,MATCH(Calculations_Table1!$A174,PRIMAPhistCR_0_GHG!$D$2:$D$208,0))</f>
        <v>868.74139000000002</v>
      </c>
      <c r="AA174">
        <f>INDEX(UNPop_WPP2022_UN_2020_1July!$M$18:$M$303,MATCH(Calculations_Table1!A174,UNPop_WPP2022_UN_2020_1July!$F$18:$F$303,0))</f>
        <v>691.19100000000003</v>
      </c>
      <c r="AC174">
        <f t="shared" si="33"/>
        <v>2.6792255299999996</v>
      </c>
      <c r="AD174">
        <f t="shared" si="34"/>
        <v>1.9102607490909089</v>
      </c>
      <c r="AE174">
        <f t="shared" si="41"/>
        <v>0.76896478090909071</v>
      </c>
      <c r="AF174">
        <f>INDEX(PRIMAPhistCR_0_CO2!AE$2:AE$208,MATCH(Calculations_Table1!$A174,PRIMAPhistCR_0_CO2!$D$2:$D$208,0))</f>
        <v>404.09361999999999</v>
      </c>
      <c r="AG174">
        <f>INDEX(PRIMAPhistCR_0_CO2!AF$2:AF$208,MATCH(Calculations_Table1!$A174,PRIMAPhistCR_0_CO2!$D$2:$D$208,0))</f>
        <v>357.70524</v>
      </c>
      <c r="AH174">
        <f>INDEX(PRIMAPhistCR_0_CO2!AG$2:AG$208,MATCH(Calculations_Table1!$A174,PRIMAPhistCR_0_CO2!$D$2:$D$208,0))</f>
        <v>318.93497000000002</v>
      </c>
      <c r="AI174">
        <f>INDEX(PRIMAPhistCR_0_CO2!AH$2:AH$208,MATCH(Calculations_Table1!$A174,PRIMAPhistCR_0_CO2!$D$2:$D$208,0))</f>
        <v>315.04802000000001</v>
      </c>
      <c r="AJ174">
        <f>INDEX(PRIMAPhistCR_0_CO2!AI$2:AI$208,MATCH(Calculations_Table1!$A174,PRIMAPhistCR_0_CO2!$D$2:$D$208,0))</f>
        <v>311.50166999999999</v>
      </c>
      <c r="AK174">
        <f>INDEX(PRIMAPhistCR_0_CO2!AJ$2:AJ$208,MATCH(Calculations_Table1!$A174,PRIMAPhistCR_0_CO2!$D$2:$D$208,0))</f>
        <v>321.75004999999999</v>
      </c>
      <c r="AL174">
        <f>INDEX(PRIMAPhistCR_0_CO2!AK$2:AK$208,MATCH(Calculations_Table1!$A174,PRIMAPhistCR_0_CO2!$D$2:$D$208,0))</f>
        <v>347.12772999999999</v>
      </c>
      <c r="AM174">
        <f>INDEX(PRIMAPhistCR_0_CO2!AL$2:AL$208,MATCH(Calculations_Table1!$A174,PRIMAPhistCR_0_CO2!$D$2:$D$208,0))</f>
        <v>348.49504000000002</v>
      </c>
      <c r="AN174">
        <f>INDEX(PRIMAPhistCR_0_CO2!AM$2:AM$208,MATCH(Calculations_Table1!$A174,PRIMAPhistCR_0_CO2!$D$2:$D$208,0))</f>
        <v>358.66280999999998</v>
      </c>
    </row>
    <row r="175" spans="1:40" x14ac:dyDescent="0.2">
      <c r="A175" t="s">
        <v>187</v>
      </c>
      <c r="B175" t="s">
        <v>393</v>
      </c>
      <c r="C175" t="str">
        <f t="shared" si="35"/>
        <v>Seychelles</v>
      </c>
      <c r="D175">
        <f t="shared" si="36"/>
        <v>5.0468373200000007</v>
      </c>
      <c r="E175">
        <f t="shared" si="37"/>
        <v>1.9582624218181819</v>
      </c>
      <c r="F175">
        <f t="shared" si="38"/>
        <v>3.0885748981818191</v>
      </c>
      <c r="G175" s="1">
        <f t="shared" si="28"/>
        <v>2.271076794E-6</v>
      </c>
      <c r="H175" s="1">
        <f t="shared" si="29"/>
        <v>1.3898587041818185E-6</v>
      </c>
      <c r="I175" s="1">
        <f t="shared" si="30"/>
        <v>1.2293228131363633E-6</v>
      </c>
      <c r="J175" s="1">
        <f t="shared" si="31"/>
        <v>2.1520674632805837E-11</v>
      </c>
      <c r="K175" s="1">
        <f t="shared" si="32"/>
        <v>1.3170271052608913E-11</v>
      </c>
      <c r="L175">
        <f t="shared" si="39"/>
        <v>166</v>
      </c>
      <c r="M175">
        <f t="shared" si="40"/>
        <v>80</v>
      </c>
      <c r="Q175">
        <f>INDEX(PRIMAPhistCR_0_GHG!AE$2:AE$208,MATCH(Calculations_Table1!$A175,PRIMAPhistCR_0_GHG!$D$2:$D$208,0))</f>
        <v>414.24781999999999</v>
      </c>
      <c r="R175">
        <f>INDEX(PRIMAPhistCR_0_GHG!AF$2:AF$208,MATCH(Calculations_Table1!$A175,PRIMAPhistCR_0_GHG!$D$2:$D$208,0))</f>
        <v>576.70497999999998</v>
      </c>
      <c r="S175">
        <f>INDEX(PRIMAPhistCR_0_GHG!AG$2:AG$208,MATCH(Calculations_Table1!$A175,PRIMAPhistCR_0_GHG!$D$2:$D$208,0))</f>
        <v>571.42493000000002</v>
      </c>
      <c r="T175">
        <f>INDEX(PRIMAPhistCR_0_GHG!AH$2:AH$208,MATCH(Calculations_Table1!$A175,PRIMAPhistCR_0_GHG!$D$2:$D$208,0))</f>
        <v>689.95529999999997</v>
      </c>
      <c r="U175">
        <f>INDEX(PRIMAPhistCR_0_GHG!AI$2:AI$208,MATCH(Calculations_Table1!$A175,PRIMAPhistCR_0_GHG!$D$2:$D$208,0))</f>
        <v>684.42884000000004</v>
      </c>
      <c r="V175">
        <f>INDEX(PRIMAPhistCR_0_GHG!AJ$2:AJ$208,MATCH(Calculations_Table1!$A175,PRIMAPhistCR_0_GHG!$D$2:$D$208,0))</f>
        <v>614.24292000000003</v>
      </c>
      <c r="W175">
        <f>INDEX(PRIMAPhistCR_0_GHG!AK$2:AK$208,MATCH(Calculations_Table1!$A175,PRIMAPhistCR_0_GHG!$D$2:$D$208,0))</f>
        <v>622.48770000000002</v>
      </c>
      <c r="X175">
        <f>INDEX(PRIMAPhistCR_0_GHG!AL$2:AL$208,MATCH(Calculations_Table1!$A175,PRIMAPhistCR_0_GHG!$D$2:$D$208,0))</f>
        <v>632.55786999999998</v>
      </c>
      <c r="Y175">
        <f>INDEX(PRIMAPhistCR_0_GHG!AM$2:AM$208,MATCH(Calculations_Table1!$A175,PRIMAPhistCR_0_GHG!$D$2:$D$208,0))</f>
        <v>655.03477999999996</v>
      </c>
      <c r="AA175">
        <f>INDEX(UNPop_WPP2022_UN_2020_1July!$M$18:$M$303,MATCH(Calculations_Table1!A175,UNPop_WPP2022_UN_2020_1July!$F$18:$F$303,0))</f>
        <v>105.53</v>
      </c>
      <c r="AC175">
        <f t="shared" si="33"/>
        <v>4.3056409499999999</v>
      </c>
      <c r="AD175">
        <f t="shared" si="34"/>
        <v>1.5738124763636365</v>
      </c>
      <c r="AE175">
        <f t="shared" si="41"/>
        <v>2.7318284736363632</v>
      </c>
      <c r="AF175">
        <f>INDEX(PRIMAPhistCR_0_CO2!AE$2:AE$208,MATCH(Calculations_Table1!$A175,PRIMAPhistCR_0_CO2!$D$2:$D$208,0))</f>
        <v>332.92187000000001</v>
      </c>
      <c r="AG175">
        <f>INDEX(PRIMAPhistCR_0_CO2!AF$2:AF$208,MATCH(Calculations_Table1!$A175,PRIMAPhistCR_0_CO2!$D$2:$D$208,0))</f>
        <v>490.89994000000002</v>
      </c>
      <c r="AH175">
        <f>INDEX(PRIMAPhistCR_0_CO2!AG$2:AG$208,MATCH(Calculations_Table1!$A175,PRIMAPhistCR_0_CO2!$D$2:$D$208,0))</f>
        <v>483.24263000000002</v>
      </c>
      <c r="AI175">
        <f>INDEX(PRIMAPhistCR_0_CO2!AH$2:AH$208,MATCH(Calculations_Table1!$A175,PRIMAPhistCR_0_CO2!$D$2:$D$208,0))</f>
        <v>596.89149999999995</v>
      </c>
      <c r="AJ175">
        <f>INDEX(PRIMAPhistCR_0_CO2!AI$2:AI$208,MATCH(Calculations_Table1!$A175,PRIMAPhistCR_0_CO2!$D$2:$D$208,0))</f>
        <v>589.79366000000005</v>
      </c>
      <c r="AK175">
        <f>INDEX(PRIMAPhistCR_0_CO2!AJ$2:AJ$208,MATCH(Calculations_Table1!$A175,PRIMAPhistCR_0_CO2!$D$2:$D$208,0))</f>
        <v>520.10191999999995</v>
      </c>
      <c r="AL175">
        <f>INDEX(PRIMAPhistCR_0_CO2!AK$2:AK$208,MATCH(Calculations_Table1!$A175,PRIMAPhistCR_0_CO2!$D$2:$D$208,0))</f>
        <v>528.95872999999995</v>
      </c>
      <c r="AM175">
        <f>INDEX(PRIMAPhistCR_0_CO2!AL$2:AL$208,MATCH(Calculations_Table1!$A175,PRIMAPhistCR_0_CO2!$D$2:$D$208,0))</f>
        <v>537.58367999999996</v>
      </c>
      <c r="AN175">
        <f>INDEX(PRIMAPhistCR_0_CO2!AM$2:AM$208,MATCH(Calculations_Table1!$A175,PRIMAPhistCR_0_CO2!$D$2:$D$208,0))</f>
        <v>558.16889000000003</v>
      </c>
    </row>
    <row r="176" spans="1:40" x14ac:dyDescent="0.2">
      <c r="A176" t="s">
        <v>57</v>
      </c>
      <c r="B176" t="s">
        <v>394</v>
      </c>
      <c r="C176" t="str">
        <f t="shared" si="35"/>
        <v>Cabo Verde</v>
      </c>
      <c r="D176">
        <f t="shared" si="36"/>
        <v>4.9225657100000006</v>
      </c>
      <c r="E176">
        <f t="shared" si="37"/>
        <v>2.1938729563636366</v>
      </c>
      <c r="F176">
        <f t="shared" si="38"/>
        <v>2.7286927536363641</v>
      </c>
      <c r="G176" s="1">
        <f t="shared" si="28"/>
        <v>2.2151545695E-6</v>
      </c>
      <c r="H176" s="1">
        <f t="shared" si="29"/>
        <v>1.2279117391363639E-6</v>
      </c>
      <c r="I176" s="1">
        <f t="shared" si="30"/>
        <v>8.8512495954545451E-7</v>
      </c>
      <c r="J176" s="1">
        <f t="shared" si="31"/>
        <v>3.801926694871619E-12</v>
      </c>
      <c r="K176" s="1">
        <f t="shared" si="32"/>
        <v>2.1074964628867978E-12</v>
      </c>
      <c r="L176">
        <f t="shared" si="39"/>
        <v>167</v>
      </c>
      <c r="M176">
        <f t="shared" si="40"/>
        <v>183</v>
      </c>
      <c r="Q176">
        <f>INDEX(PRIMAPhistCR_0_GHG!AE$2:AE$208,MATCH(Calculations_Table1!$A176,PRIMAPhistCR_0_GHG!$D$2:$D$208,0))</f>
        <v>464.08850999999999</v>
      </c>
      <c r="R176">
        <f>INDEX(PRIMAPhistCR_0_GHG!AF$2:AF$208,MATCH(Calculations_Table1!$A176,PRIMAPhistCR_0_GHG!$D$2:$D$208,0))</f>
        <v>459.26107000000002</v>
      </c>
      <c r="S176">
        <f>INDEX(PRIMAPhistCR_0_GHG!AG$2:AG$208,MATCH(Calculations_Table1!$A176,PRIMAPhistCR_0_GHG!$D$2:$D$208,0))</f>
        <v>466.54664000000002</v>
      </c>
      <c r="T176">
        <f>INDEX(PRIMAPhistCR_0_GHG!AH$2:AH$208,MATCH(Calculations_Table1!$A176,PRIMAPhistCR_0_GHG!$D$2:$D$208,0))</f>
        <v>516.04367999999999</v>
      </c>
      <c r="U176">
        <f>INDEX(PRIMAPhistCR_0_GHG!AI$2:AI$208,MATCH(Calculations_Table1!$A176,PRIMAPhistCR_0_GHG!$D$2:$D$208,0))</f>
        <v>536.90615000000003</v>
      </c>
      <c r="V176">
        <f>INDEX(PRIMAPhistCR_0_GHG!AJ$2:AJ$208,MATCH(Calculations_Table1!$A176,PRIMAPhistCR_0_GHG!$D$2:$D$208,0))</f>
        <v>699.14044000000001</v>
      </c>
      <c r="W176">
        <f>INDEX(PRIMAPhistCR_0_GHG!AK$2:AK$208,MATCH(Calculations_Table1!$A176,PRIMAPhistCR_0_GHG!$D$2:$D$208,0))</f>
        <v>725.03724999999997</v>
      </c>
      <c r="X176">
        <f>INDEX(PRIMAPhistCR_0_GHG!AL$2:AL$208,MATCH(Calculations_Table1!$A176,PRIMAPhistCR_0_GHG!$D$2:$D$208,0))</f>
        <v>732.44677999999999</v>
      </c>
      <c r="Y176">
        <f>INDEX(PRIMAPhistCR_0_GHG!AM$2:AM$208,MATCH(Calculations_Table1!$A176,PRIMAPhistCR_0_GHG!$D$2:$D$208,0))</f>
        <v>787.18370000000004</v>
      </c>
      <c r="AA176">
        <f>INDEX(UNPop_WPP2022_UN_2020_1July!$M$18:$M$303,MATCH(Calculations_Table1!A176,UNPop_WPP2022_UN_2020_1July!$F$18:$F$303,0))</f>
        <v>582.64</v>
      </c>
      <c r="AC176">
        <f t="shared" si="33"/>
        <v>3.07043314</v>
      </c>
      <c r="AD176">
        <f t="shared" si="34"/>
        <v>1.1034887854545454</v>
      </c>
      <c r="AE176">
        <f t="shared" si="41"/>
        <v>1.9669443545454546</v>
      </c>
      <c r="AF176">
        <f>INDEX(PRIMAPhistCR_0_CO2!AE$2:AE$208,MATCH(Calculations_Table1!$A176,PRIMAPhistCR_0_CO2!$D$2:$D$208,0))</f>
        <v>233.43031999999999</v>
      </c>
      <c r="AG176">
        <f>INDEX(PRIMAPhistCR_0_CO2!AF$2:AF$208,MATCH(Calculations_Table1!$A176,PRIMAPhistCR_0_CO2!$D$2:$D$208,0))</f>
        <v>226.50689</v>
      </c>
      <c r="AH176">
        <f>INDEX(PRIMAPhistCR_0_CO2!AG$2:AG$208,MATCH(Calculations_Table1!$A176,PRIMAPhistCR_0_CO2!$D$2:$D$208,0))</f>
        <v>229.87746999999999</v>
      </c>
      <c r="AI176">
        <f>INDEX(PRIMAPhistCR_0_CO2!AH$2:AH$208,MATCH(Calculations_Table1!$A176,PRIMAPhistCR_0_CO2!$D$2:$D$208,0))</f>
        <v>275.03169000000003</v>
      </c>
      <c r="AJ176">
        <f>INDEX(PRIMAPhistCR_0_CO2!AI$2:AI$208,MATCH(Calculations_Table1!$A176,PRIMAPhistCR_0_CO2!$D$2:$D$208,0))</f>
        <v>313.33756</v>
      </c>
      <c r="AK176">
        <f>INDEX(PRIMAPhistCR_0_CO2!AJ$2:AJ$208,MATCH(Calculations_Table1!$A176,PRIMAPhistCR_0_CO2!$D$2:$D$208,0))</f>
        <v>474.03167000000002</v>
      </c>
      <c r="AL176">
        <f>INDEX(PRIMAPhistCR_0_CO2!AK$2:AK$208,MATCH(Calculations_Table1!$A176,PRIMAPhistCR_0_CO2!$D$2:$D$208,0))</f>
        <v>499.76999000000001</v>
      </c>
      <c r="AM176">
        <f>INDEX(PRIMAPhistCR_0_CO2!AL$2:AL$208,MATCH(Calculations_Table1!$A176,PRIMAPhistCR_0_CO2!$D$2:$D$208,0))</f>
        <v>498.41228999999998</v>
      </c>
      <c r="AN176">
        <f>INDEX(PRIMAPhistCR_0_CO2!AM$2:AM$208,MATCH(Calculations_Table1!$A176,PRIMAPhistCR_0_CO2!$D$2:$D$208,0))</f>
        <v>553.46558000000005</v>
      </c>
    </row>
    <row r="177" spans="1:40" x14ac:dyDescent="0.2">
      <c r="A177" t="s">
        <v>118</v>
      </c>
      <c r="B177" t="s">
        <v>395</v>
      </c>
      <c r="C177" t="str">
        <f t="shared" si="35"/>
        <v>Saint Lucia</v>
      </c>
      <c r="D177">
        <f t="shared" si="36"/>
        <v>3.4554096499999996</v>
      </c>
      <c r="E177">
        <f t="shared" si="37"/>
        <v>1.8592904436363635</v>
      </c>
      <c r="F177">
        <f t="shared" si="38"/>
        <v>1.596119206363636</v>
      </c>
      <c r="G177" s="1">
        <f t="shared" si="28"/>
        <v>1.5549343424999997E-6</v>
      </c>
      <c r="H177" s="1">
        <f t="shared" si="29"/>
        <v>7.1825364286363621E-7</v>
      </c>
      <c r="I177" s="1">
        <f t="shared" si="30"/>
        <v>2.8548725240454546E-7</v>
      </c>
      <c r="J177" s="1">
        <f t="shared" si="31"/>
        <v>8.6752977482327859E-12</v>
      </c>
      <c r="K177" s="1">
        <f t="shared" si="32"/>
        <v>4.007284449436423E-12</v>
      </c>
      <c r="L177">
        <f t="shared" si="39"/>
        <v>168</v>
      </c>
      <c r="M177">
        <f t="shared" si="40"/>
        <v>148</v>
      </c>
      <c r="Q177">
        <f>INDEX(PRIMAPhistCR_0_GHG!AE$2:AE$208,MATCH(Calculations_Table1!$A177,PRIMAPhistCR_0_GHG!$D$2:$D$208,0))</f>
        <v>393.31144</v>
      </c>
      <c r="R177">
        <f>INDEX(PRIMAPhistCR_0_GHG!AF$2:AF$208,MATCH(Calculations_Table1!$A177,PRIMAPhistCR_0_GHG!$D$2:$D$208,0))</f>
        <v>408.02510999999998</v>
      </c>
      <c r="S177">
        <f>INDEX(PRIMAPhistCR_0_GHG!AG$2:AG$208,MATCH(Calculations_Table1!$A177,PRIMAPhistCR_0_GHG!$D$2:$D$208,0))</f>
        <v>462.7022</v>
      </c>
      <c r="T177">
        <f>INDEX(PRIMAPhistCR_0_GHG!AH$2:AH$208,MATCH(Calculations_Table1!$A177,PRIMAPhistCR_0_GHG!$D$2:$D$208,0))</f>
        <v>354.90571999999997</v>
      </c>
      <c r="U177">
        <f>INDEX(PRIMAPhistCR_0_GHG!AI$2:AI$208,MATCH(Calculations_Table1!$A177,PRIMAPhistCR_0_GHG!$D$2:$D$208,0))</f>
        <v>266.33526999999998</v>
      </c>
      <c r="V177">
        <f>INDEX(PRIMAPhistCR_0_GHG!AJ$2:AJ$208,MATCH(Calculations_Table1!$A177,PRIMAPhistCR_0_GHG!$D$2:$D$208,0))</f>
        <v>576.53085999999996</v>
      </c>
      <c r="W177">
        <f>INDEX(PRIMAPhistCR_0_GHG!AK$2:AK$208,MATCH(Calculations_Table1!$A177,PRIMAPhistCR_0_GHG!$D$2:$D$208,0))</f>
        <v>489.92344000000003</v>
      </c>
      <c r="X177">
        <f>INDEX(PRIMAPhistCR_0_GHG!AL$2:AL$208,MATCH(Calculations_Table1!$A177,PRIMAPhistCR_0_GHG!$D$2:$D$208,0))</f>
        <v>445.75851999999998</v>
      </c>
      <c r="Y177">
        <f>INDEX(PRIMAPhistCR_0_GHG!AM$2:AM$208,MATCH(Calculations_Table1!$A177,PRIMAPhistCR_0_GHG!$D$2:$D$208,0))</f>
        <v>451.22852999999998</v>
      </c>
      <c r="AA177">
        <f>INDEX(UNPop_WPP2022_UN_2020_1July!$M$18:$M$303,MATCH(Calculations_Table1!A177,UNPop_WPP2022_UN_2020_1July!$F$18:$F$303,0))</f>
        <v>179.23699999999999</v>
      </c>
      <c r="AC177">
        <f t="shared" si="33"/>
        <v>1.4486608110000001</v>
      </c>
      <c r="AD177">
        <f t="shared" si="34"/>
        <v>0.81424469454545456</v>
      </c>
      <c r="AE177">
        <f t="shared" si="41"/>
        <v>0.63441611645454554</v>
      </c>
      <c r="AF177">
        <f>INDEX(PRIMAPhistCR_0_CO2!AE$2:AE$208,MATCH(Calculations_Table1!$A177,PRIMAPhistCR_0_CO2!$D$2:$D$208,0))</f>
        <v>172.24406999999999</v>
      </c>
      <c r="AG177">
        <f>INDEX(PRIMAPhistCR_0_CO2!AF$2:AF$208,MATCH(Calculations_Table1!$A177,PRIMAPhistCR_0_CO2!$D$2:$D$208,0))</f>
        <v>181.64852999999999</v>
      </c>
      <c r="AH177">
        <f>INDEX(PRIMAPhistCR_0_CO2!AG$2:AG$208,MATCH(Calculations_Table1!$A177,PRIMAPhistCR_0_CO2!$D$2:$D$208,0))</f>
        <v>231.36384000000001</v>
      </c>
      <c r="AI177">
        <f>INDEX(PRIMAPhistCR_0_CO2!AH$2:AH$208,MATCH(Calculations_Table1!$A177,PRIMAPhistCR_0_CO2!$D$2:$D$208,0))</f>
        <v>120.22172</v>
      </c>
      <c r="AJ177">
        <f>INDEX(PRIMAPhistCR_0_CO2!AI$2:AI$208,MATCH(Calculations_Table1!$A177,PRIMAPhistCR_0_CO2!$D$2:$D$208,0))</f>
        <v>25.224820999999999</v>
      </c>
      <c r="AK177">
        <f>INDEX(PRIMAPhistCR_0_CO2!AJ$2:AJ$208,MATCH(Calculations_Table1!$A177,PRIMAPhistCR_0_CO2!$D$2:$D$208,0))</f>
        <v>319.80680000000001</v>
      </c>
      <c r="AL177">
        <f>INDEX(PRIMAPhistCR_0_CO2!AK$2:AK$208,MATCH(Calculations_Table1!$A177,PRIMAPhistCR_0_CO2!$D$2:$D$208,0))</f>
        <v>223.79777000000001</v>
      </c>
      <c r="AM177">
        <f>INDEX(PRIMAPhistCR_0_CO2!AL$2:AL$208,MATCH(Calculations_Table1!$A177,PRIMAPhistCR_0_CO2!$D$2:$D$208,0))</f>
        <v>176.02869000000001</v>
      </c>
      <c r="AN177">
        <f>INDEX(PRIMAPhistCR_0_CO2!AM$2:AM$208,MATCH(Calculations_Table1!$A177,PRIMAPhistCR_0_CO2!$D$2:$D$208,0))</f>
        <v>170.56863999999999</v>
      </c>
    </row>
    <row r="178" spans="1:40" x14ac:dyDescent="0.2">
      <c r="A178" t="s">
        <v>87</v>
      </c>
      <c r="B178" t="s">
        <v>396</v>
      </c>
      <c r="C178" t="str">
        <f t="shared" si="35"/>
        <v>Grenada</v>
      </c>
      <c r="D178">
        <f t="shared" si="36"/>
        <v>3.2655612399999998</v>
      </c>
      <c r="E178">
        <f t="shared" si="37"/>
        <v>2.2914467018181819</v>
      </c>
      <c r="F178">
        <f t="shared" si="38"/>
        <v>0.97411453818181792</v>
      </c>
      <c r="G178" s="1">
        <f t="shared" si="28"/>
        <v>1.4695025579999998E-6</v>
      </c>
      <c r="H178" s="1">
        <f t="shared" si="29"/>
        <v>4.3835154218181804E-7</v>
      </c>
      <c r="I178" s="1">
        <f t="shared" si="30"/>
        <v>4.8367508236363638E-7</v>
      </c>
      <c r="J178" s="1">
        <f t="shared" si="31"/>
        <v>1.188312234055457E-11</v>
      </c>
      <c r="K178" s="1">
        <f t="shared" si="32"/>
        <v>3.5447267346079105E-12</v>
      </c>
      <c r="L178">
        <f t="shared" si="39"/>
        <v>169</v>
      </c>
      <c r="M178">
        <f t="shared" si="40"/>
        <v>127</v>
      </c>
      <c r="Q178">
        <f>INDEX(PRIMAPhistCR_0_GHG!AE$2:AE$208,MATCH(Calculations_Table1!$A178,PRIMAPhistCR_0_GHG!$D$2:$D$208,0))</f>
        <v>484.72910999999999</v>
      </c>
      <c r="R178">
        <f>INDEX(PRIMAPhistCR_0_GHG!AF$2:AF$208,MATCH(Calculations_Table1!$A178,PRIMAPhistCR_0_GHG!$D$2:$D$208,0))</f>
        <v>442.27888000000002</v>
      </c>
      <c r="S178">
        <f>INDEX(PRIMAPhistCR_0_GHG!AG$2:AG$208,MATCH(Calculations_Table1!$A178,PRIMAPhistCR_0_GHG!$D$2:$D$208,0))</f>
        <v>386.72503999999998</v>
      </c>
      <c r="T178">
        <f>INDEX(PRIMAPhistCR_0_GHG!AH$2:AH$208,MATCH(Calculations_Table1!$A178,PRIMAPhistCR_0_GHG!$D$2:$D$208,0))</f>
        <v>396.20654999999999</v>
      </c>
      <c r="U178">
        <f>INDEX(PRIMAPhistCR_0_GHG!AI$2:AI$208,MATCH(Calculations_Table1!$A178,PRIMAPhistCR_0_GHG!$D$2:$D$208,0))</f>
        <v>409.12346000000002</v>
      </c>
      <c r="V178">
        <f>INDEX(PRIMAPhistCR_0_GHG!AJ$2:AJ$208,MATCH(Calculations_Table1!$A178,PRIMAPhistCR_0_GHG!$D$2:$D$208,0))</f>
        <v>418.47190000000001</v>
      </c>
      <c r="W178">
        <f>INDEX(PRIMAPhistCR_0_GHG!AK$2:AK$208,MATCH(Calculations_Table1!$A178,PRIMAPhistCR_0_GHG!$D$2:$D$208,0))</f>
        <v>425.2688</v>
      </c>
      <c r="X178">
        <f>INDEX(PRIMAPhistCR_0_GHG!AL$2:AL$208,MATCH(Calculations_Table1!$A178,PRIMAPhistCR_0_GHG!$D$2:$D$208,0))</f>
        <v>394.81988000000001</v>
      </c>
      <c r="Y178">
        <f>INDEX(PRIMAPhistCR_0_GHG!AM$2:AM$208,MATCH(Calculations_Table1!$A178,PRIMAPhistCR_0_GHG!$D$2:$D$208,0))</f>
        <v>392.66672999999997</v>
      </c>
      <c r="AA178">
        <f>INDEX(UNPop_WPP2022_UN_2020_1July!$M$18:$M$303,MATCH(Calculations_Table1!A178,UNPop_WPP2022_UN_2020_1July!$F$18:$F$303,0))</f>
        <v>123.663</v>
      </c>
      <c r="AC178">
        <f t="shared" si="33"/>
        <v>2.5549997600000003</v>
      </c>
      <c r="AD178">
        <f t="shared" si="34"/>
        <v>1.4801662436363638</v>
      </c>
      <c r="AE178">
        <f t="shared" si="41"/>
        <v>1.0748335163636364</v>
      </c>
      <c r="AF178">
        <f>INDEX(PRIMAPhistCR_0_CO2!AE$2:AE$208,MATCH(Calculations_Table1!$A178,PRIMAPhistCR_0_CO2!$D$2:$D$208,0))</f>
        <v>313.11209000000002</v>
      </c>
      <c r="AG178">
        <f>INDEX(PRIMAPhistCR_0_CO2!AF$2:AF$208,MATCH(Calculations_Table1!$A178,PRIMAPhistCR_0_CO2!$D$2:$D$208,0))</f>
        <v>278.87</v>
      </c>
      <c r="AH178">
        <f>INDEX(PRIMAPhistCR_0_CO2!AG$2:AG$208,MATCH(Calculations_Table1!$A178,PRIMAPhistCR_0_CO2!$D$2:$D$208,0))</f>
        <v>309.37141000000003</v>
      </c>
      <c r="AI178">
        <f>INDEX(PRIMAPhistCR_0_CO2!AH$2:AH$208,MATCH(Calculations_Table1!$A178,PRIMAPhistCR_0_CO2!$D$2:$D$208,0))</f>
        <v>318.08609000000001</v>
      </c>
      <c r="AJ178">
        <f>INDEX(PRIMAPhistCR_0_CO2!AI$2:AI$208,MATCH(Calculations_Table1!$A178,PRIMAPhistCR_0_CO2!$D$2:$D$208,0))</f>
        <v>331.15812</v>
      </c>
      <c r="AK178">
        <f>INDEX(PRIMAPhistCR_0_CO2!AJ$2:AJ$208,MATCH(Calculations_Table1!$A178,PRIMAPhistCR_0_CO2!$D$2:$D$208,0))</f>
        <v>339.51445000000001</v>
      </c>
      <c r="AL178">
        <f>INDEX(PRIMAPhistCR_0_CO2!AK$2:AK$208,MATCH(Calculations_Table1!$A178,PRIMAPhistCR_0_CO2!$D$2:$D$208,0))</f>
        <v>346.94229999999999</v>
      </c>
      <c r="AM178">
        <f>INDEX(PRIMAPhistCR_0_CO2!AL$2:AL$208,MATCH(Calculations_Table1!$A178,PRIMAPhistCR_0_CO2!$D$2:$D$208,0))</f>
        <v>317.23090999999999</v>
      </c>
      <c r="AN178">
        <f>INDEX(PRIMAPhistCR_0_CO2!AM$2:AM$208,MATCH(Calculations_Table1!$A178,PRIMAPhistCR_0_CO2!$D$2:$D$208,0))</f>
        <v>313.82648</v>
      </c>
    </row>
    <row r="179" spans="1:40" x14ac:dyDescent="0.2">
      <c r="A179" t="s">
        <v>18</v>
      </c>
      <c r="B179" t="s">
        <v>397</v>
      </c>
      <c r="C179" t="str">
        <f t="shared" si="35"/>
        <v>Andorra</v>
      </c>
      <c r="D179">
        <f t="shared" si="36"/>
        <v>2.8989495399999998</v>
      </c>
      <c r="E179">
        <f t="shared" si="37"/>
        <v>1.7163951054545454</v>
      </c>
      <c r="F179">
        <f t="shared" si="38"/>
        <v>1.1825544345454544</v>
      </c>
      <c r="G179" s="1">
        <f t="shared" si="28"/>
        <v>1.3045272929999998E-6</v>
      </c>
      <c r="H179" s="1">
        <f t="shared" si="29"/>
        <v>5.3214949554545442E-7</v>
      </c>
      <c r="I179" s="1">
        <f t="shared" si="30"/>
        <v>4.5736307100000014E-7</v>
      </c>
      <c r="J179" s="1">
        <f t="shared" si="31"/>
        <v>1.6789283050193046E-11</v>
      </c>
      <c r="K179" s="1">
        <f t="shared" si="32"/>
        <v>6.8487708564408546E-12</v>
      </c>
      <c r="L179">
        <f t="shared" si="39"/>
        <v>170</v>
      </c>
      <c r="M179">
        <f t="shared" si="40"/>
        <v>102</v>
      </c>
      <c r="Q179">
        <f>INDEX(PRIMAPhistCR_0_GHG!AE$2:AE$208,MATCH(Calculations_Table1!$A179,PRIMAPhistCR_0_GHG!$D$2:$D$208,0))</f>
        <v>363.08357999999998</v>
      </c>
      <c r="R179">
        <f>INDEX(PRIMAPhistCR_0_GHG!AF$2:AF$208,MATCH(Calculations_Table1!$A179,PRIMAPhistCR_0_GHG!$D$2:$D$208,0))</f>
        <v>351.62092999999999</v>
      </c>
      <c r="S179">
        <f>INDEX(PRIMAPhistCR_0_GHG!AG$2:AG$208,MATCH(Calculations_Table1!$A179,PRIMAPhistCR_0_GHG!$D$2:$D$208,0))</f>
        <v>350.85518999999999</v>
      </c>
      <c r="T179">
        <f>INDEX(PRIMAPhistCR_0_GHG!AH$2:AH$208,MATCH(Calculations_Table1!$A179,PRIMAPhistCR_0_GHG!$D$2:$D$208,0))</f>
        <v>362.20823000000001</v>
      </c>
      <c r="U179">
        <f>INDEX(PRIMAPhistCR_0_GHG!AI$2:AI$208,MATCH(Calculations_Table1!$A179,PRIMAPhistCR_0_GHG!$D$2:$D$208,0))</f>
        <v>365.90980999999999</v>
      </c>
      <c r="V179">
        <f>INDEX(PRIMAPhistCR_0_GHG!AJ$2:AJ$208,MATCH(Calculations_Table1!$A179,PRIMAPhistCR_0_GHG!$D$2:$D$208,0))</f>
        <v>391.16293000000002</v>
      </c>
      <c r="W179">
        <f>INDEX(PRIMAPhistCR_0_GHG!AK$2:AK$208,MATCH(Calculations_Table1!$A179,PRIMAPhistCR_0_GHG!$D$2:$D$208,0))</f>
        <v>390.84264000000002</v>
      </c>
      <c r="X179">
        <f>INDEX(PRIMAPhistCR_0_GHG!AL$2:AL$208,MATCH(Calculations_Table1!$A179,PRIMAPhistCR_0_GHG!$D$2:$D$208,0))</f>
        <v>317.85370999999998</v>
      </c>
      <c r="Y179">
        <f>INDEX(PRIMAPhistCR_0_GHG!AM$2:AM$208,MATCH(Calculations_Table1!$A179,PRIMAPhistCR_0_GHG!$D$2:$D$208,0))</f>
        <v>368.49610000000001</v>
      </c>
      <c r="AA179">
        <f>INDEX(UNPop_WPP2022_UN_2020_1July!$M$18:$M$303,MATCH(Calculations_Table1!A179,UNPop_WPP2022_UN_2020_1July!$F$18:$F$303,0))</f>
        <v>77.7</v>
      </c>
      <c r="AC179">
        <f t="shared" si="33"/>
        <v>2.5295031000000003</v>
      </c>
      <c r="AD179">
        <f t="shared" si="34"/>
        <v>1.51314072</v>
      </c>
      <c r="AE179">
        <f t="shared" si="41"/>
        <v>1.0163623800000003</v>
      </c>
      <c r="AF179">
        <f>INDEX(PRIMAPhistCR_0_CO2!AE$2:AE$208,MATCH(Calculations_Table1!$A179,PRIMAPhistCR_0_CO2!$D$2:$D$208,0))</f>
        <v>320.08746000000002</v>
      </c>
      <c r="AG179">
        <f>INDEX(PRIMAPhistCR_0_CO2!AF$2:AF$208,MATCH(Calculations_Table1!$A179,PRIMAPhistCR_0_CO2!$D$2:$D$208,0))</f>
        <v>307.99304000000001</v>
      </c>
      <c r="AH179">
        <f>INDEX(PRIMAPhistCR_0_CO2!AG$2:AG$208,MATCH(Calculations_Table1!$A179,PRIMAPhistCR_0_CO2!$D$2:$D$208,0))</f>
        <v>308.49166000000002</v>
      </c>
      <c r="AI179">
        <f>INDEX(PRIMAPhistCR_0_CO2!AH$2:AH$208,MATCH(Calculations_Table1!$A179,PRIMAPhistCR_0_CO2!$D$2:$D$208,0))</f>
        <v>318.98354999999998</v>
      </c>
      <c r="AJ179">
        <f>INDEX(PRIMAPhistCR_0_CO2!AI$2:AI$208,MATCH(Calculations_Table1!$A179,PRIMAPhistCR_0_CO2!$D$2:$D$208,0))</f>
        <v>320.26463000000001</v>
      </c>
      <c r="AK179">
        <f>INDEX(PRIMAPhistCR_0_CO2!AJ$2:AJ$208,MATCH(Calculations_Table1!$A179,PRIMAPhistCR_0_CO2!$D$2:$D$208,0))</f>
        <v>345.80336999999997</v>
      </c>
      <c r="AL179">
        <f>INDEX(PRIMAPhistCR_0_CO2!AK$2:AK$208,MATCH(Calculations_Table1!$A179,PRIMAPhistCR_0_CO2!$D$2:$D$208,0))</f>
        <v>336.87022999999999</v>
      </c>
      <c r="AM179">
        <f>INDEX(PRIMAPhistCR_0_CO2!AL$2:AL$208,MATCH(Calculations_Table1!$A179,PRIMAPhistCR_0_CO2!$D$2:$D$208,0))</f>
        <v>270.45695000000001</v>
      </c>
      <c r="AN179">
        <f>INDEX(PRIMAPhistCR_0_CO2!AM$2:AM$208,MATCH(Calculations_Table1!$A179,PRIMAPhistCR_0_CO2!$D$2:$D$208,0))</f>
        <v>320.63967000000002</v>
      </c>
    </row>
    <row r="180" spans="1:40" x14ac:dyDescent="0.2">
      <c r="A180" t="s">
        <v>210</v>
      </c>
      <c r="B180" t="s">
        <v>398</v>
      </c>
      <c r="C180" t="str">
        <f t="shared" si="35"/>
        <v>Saint Vincent and the Grenadines</v>
      </c>
      <c r="D180">
        <f t="shared" si="36"/>
        <v>2.7496030400000002</v>
      </c>
      <c r="E180">
        <f t="shared" si="37"/>
        <v>1.4131375345454544</v>
      </c>
      <c r="F180">
        <f t="shared" si="38"/>
        <v>1.3364655054545458</v>
      </c>
      <c r="G180" s="1">
        <f t="shared" si="28"/>
        <v>1.237321368E-6</v>
      </c>
      <c r="H180" s="1">
        <f t="shared" si="29"/>
        <v>6.0140947745454556E-7</v>
      </c>
      <c r="I180" s="1">
        <f t="shared" si="30"/>
        <v>4.2415451713636359E-7</v>
      </c>
      <c r="J180" s="1">
        <f t="shared" si="31"/>
        <v>1.1825458444835231E-11</v>
      </c>
      <c r="K180" s="1">
        <f t="shared" si="32"/>
        <v>5.7478541694180131E-12</v>
      </c>
      <c r="L180">
        <f t="shared" si="39"/>
        <v>171</v>
      </c>
      <c r="M180">
        <f t="shared" si="40"/>
        <v>128</v>
      </c>
      <c r="Q180">
        <f>INDEX(PRIMAPhistCR_0_GHG!AE$2:AE$208,MATCH(Calculations_Table1!$A180,PRIMAPhistCR_0_GHG!$D$2:$D$208,0))</f>
        <v>298.93293999999997</v>
      </c>
      <c r="R180">
        <f>INDEX(PRIMAPhistCR_0_GHG!AF$2:AF$208,MATCH(Calculations_Table1!$A180,PRIMAPhistCR_0_GHG!$D$2:$D$208,0))</f>
        <v>364.35307999999998</v>
      </c>
      <c r="S180">
        <f>INDEX(PRIMAPhistCR_0_GHG!AG$2:AG$208,MATCH(Calculations_Table1!$A180,PRIMAPhistCR_0_GHG!$D$2:$D$208,0))</f>
        <v>303.70979999999997</v>
      </c>
      <c r="T180">
        <f>INDEX(PRIMAPhistCR_0_GHG!AH$2:AH$208,MATCH(Calculations_Table1!$A180,PRIMAPhistCR_0_GHG!$D$2:$D$208,0))</f>
        <v>343.6825</v>
      </c>
      <c r="U180">
        <f>INDEX(PRIMAPhistCR_0_GHG!AI$2:AI$208,MATCH(Calculations_Table1!$A180,PRIMAPhistCR_0_GHG!$D$2:$D$208,0))</f>
        <v>346.63220999999999</v>
      </c>
      <c r="V180">
        <f>INDEX(PRIMAPhistCR_0_GHG!AJ$2:AJ$208,MATCH(Calculations_Table1!$A180,PRIMAPhistCR_0_GHG!$D$2:$D$208,0))</f>
        <v>353.60590999999999</v>
      </c>
      <c r="W180">
        <f>INDEX(PRIMAPhistCR_0_GHG!AK$2:AK$208,MATCH(Calculations_Table1!$A180,PRIMAPhistCR_0_GHG!$D$2:$D$208,0))</f>
        <v>361.08947000000001</v>
      </c>
      <c r="X180">
        <f>INDEX(PRIMAPhistCR_0_GHG!AL$2:AL$208,MATCH(Calculations_Table1!$A180,PRIMAPhistCR_0_GHG!$D$2:$D$208,0))</f>
        <v>338.84199999999998</v>
      </c>
      <c r="Y180">
        <f>INDEX(PRIMAPhistCR_0_GHG!AM$2:AM$208,MATCH(Calculations_Table1!$A180,PRIMAPhistCR_0_GHG!$D$2:$D$208,0))</f>
        <v>337.68806999999998</v>
      </c>
      <c r="AA180">
        <f>INDEX(UNPop_WPP2022_UN_2020_1July!$M$18:$M$303,MATCH(Calculations_Table1!A180,UNPop_WPP2022_UN_2020_1July!$F$18:$F$303,0))</f>
        <v>104.63200000000001</v>
      </c>
      <c r="AC180">
        <f t="shared" si="33"/>
        <v>1.8091229500000001</v>
      </c>
      <c r="AD180">
        <f t="shared" si="34"/>
        <v>0.86655735636363651</v>
      </c>
      <c r="AE180">
        <f t="shared" si="41"/>
        <v>0.94256559363636361</v>
      </c>
      <c r="AF180">
        <f>INDEX(PRIMAPhistCR_0_CO2!AE$2:AE$208,MATCH(Calculations_Table1!$A180,PRIMAPhistCR_0_CO2!$D$2:$D$208,0))</f>
        <v>183.31021000000001</v>
      </c>
      <c r="AG180">
        <f>INDEX(PRIMAPhistCR_0_CO2!AF$2:AF$208,MATCH(Calculations_Table1!$A180,PRIMAPhistCR_0_CO2!$D$2:$D$208,0))</f>
        <v>248.57962000000001</v>
      </c>
      <c r="AH180">
        <f>INDEX(PRIMAPhistCR_0_CO2!AG$2:AG$208,MATCH(Calculations_Table1!$A180,PRIMAPhistCR_0_CO2!$D$2:$D$208,0))</f>
        <v>187.01061999999999</v>
      </c>
      <c r="AI180">
        <f>INDEX(PRIMAPhistCR_0_CO2!AH$2:AH$208,MATCH(Calculations_Table1!$A180,PRIMAPhistCR_0_CO2!$D$2:$D$208,0))</f>
        <v>226.84701000000001</v>
      </c>
      <c r="AJ180">
        <f>INDEX(PRIMAPhistCR_0_CO2!AI$2:AI$208,MATCH(Calculations_Table1!$A180,PRIMAPhistCR_0_CO2!$D$2:$D$208,0))</f>
        <v>230.55305000000001</v>
      </c>
      <c r="AK180">
        <f>INDEX(PRIMAPhistCR_0_CO2!AJ$2:AJ$208,MATCH(Calculations_Table1!$A180,PRIMAPhistCR_0_CO2!$D$2:$D$208,0))</f>
        <v>236.88659999999999</v>
      </c>
      <c r="AL180">
        <f>INDEX(PRIMAPhistCR_0_CO2!AK$2:AK$208,MATCH(Calculations_Table1!$A180,PRIMAPhistCR_0_CO2!$D$2:$D$208,0))</f>
        <v>242.46981</v>
      </c>
      <c r="AM180">
        <f>INDEX(PRIMAPhistCR_0_CO2!AL$2:AL$208,MATCH(Calculations_Table1!$A180,PRIMAPhistCR_0_CO2!$D$2:$D$208,0))</f>
        <v>219.69963999999999</v>
      </c>
      <c r="AN180">
        <f>INDEX(PRIMAPhistCR_0_CO2!AM$2:AM$208,MATCH(Calculations_Table1!$A180,PRIMAPhistCR_0_CO2!$D$2:$D$208,0))</f>
        <v>217.07660000000001</v>
      </c>
    </row>
    <row r="181" spans="1:40" x14ac:dyDescent="0.2">
      <c r="A181" t="s">
        <v>159</v>
      </c>
      <c r="B181" t="s">
        <v>399</v>
      </c>
      <c r="C181" t="str">
        <f t="shared" si="35"/>
        <v>Palau</v>
      </c>
      <c r="D181">
        <f t="shared" si="36"/>
        <v>2.5708766399999998</v>
      </c>
      <c r="E181">
        <f t="shared" si="37"/>
        <v>1.373486730909091</v>
      </c>
      <c r="F181">
        <f t="shared" si="38"/>
        <v>1.1973899090909088</v>
      </c>
      <c r="G181" s="1">
        <f t="shared" si="28"/>
        <v>1.1568944879999998E-6</v>
      </c>
      <c r="H181" s="1">
        <f t="shared" si="29"/>
        <v>5.3882545909090893E-7</v>
      </c>
      <c r="I181" s="1">
        <f t="shared" si="30"/>
        <v>4.5825971399999994E-7</v>
      </c>
      <c r="J181" s="1">
        <f t="shared" si="31"/>
        <v>6.4372050300467374E-11</v>
      </c>
      <c r="K181" s="1">
        <f t="shared" si="32"/>
        <v>2.9981385437953982E-11</v>
      </c>
      <c r="L181">
        <f t="shared" si="39"/>
        <v>172</v>
      </c>
      <c r="M181">
        <f t="shared" si="40"/>
        <v>14</v>
      </c>
      <c r="Q181">
        <f>INDEX(PRIMAPhistCR_0_GHG!AE$2:AE$208,MATCH(Calculations_Table1!$A181,PRIMAPhistCR_0_GHG!$D$2:$D$208,0))</f>
        <v>290.54527000000002</v>
      </c>
      <c r="R181">
        <f>INDEX(PRIMAPhistCR_0_GHG!AF$2:AF$208,MATCH(Calculations_Table1!$A181,PRIMAPhistCR_0_GHG!$D$2:$D$208,0))</f>
        <v>293.51418999999999</v>
      </c>
      <c r="S181">
        <f>INDEX(PRIMAPhistCR_0_GHG!AG$2:AG$208,MATCH(Calculations_Table1!$A181,PRIMAPhistCR_0_GHG!$D$2:$D$208,0))</f>
        <v>296.02449999999999</v>
      </c>
      <c r="T181">
        <f>INDEX(PRIMAPhistCR_0_GHG!AH$2:AH$208,MATCH(Calculations_Table1!$A181,PRIMAPhistCR_0_GHG!$D$2:$D$208,0))</f>
        <v>294.59951999999998</v>
      </c>
      <c r="U181">
        <f>INDEX(PRIMAPhistCR_0_GHG!AI$2:AI$208,MATCH(Calculations_Table1!$A181,PRIMAPhistCR_0_GHG!$D$2:$D$208,0))</f>
        <v>308.26889</v>
      </c>
      <c r="V181">
        <f>INDEX(PRIMAPhistCR_0_GHG!AJ$2:AJ$208,MATCH(Calculations_Table1!$A181,PRIMAPhistCR_0_GHG!$D$2:$D$208,0))</f>
        <v>318.15631999999999</v>
      </c>
      <c r="W181">
        <f>INDEX(PRIMAPhistCR_0_GHG!AK$2:AK$208,MATCH(Calculations_Table1!$A181,PRIMAPhistCR_0_GHG!$D$2:$D$208,0))</f>
        <v>347.96620999999999</v>
      </c>
      <c r="X181">
        <f>INDEX(PRIMAPhistCR_0_GHG!AL$2:AL$208,MATCH(Calculations_Table1!$A181,PRIMAPhistCR_0_GHG!$D$2:$D$208,0))</f>
        <v>349.53733</v>
      </c>
      <c r="Y181">
        <f>INDEX(PRIMAPhistCR_0_GHG!AM$2:AM$208,MATCH(Calculations_Table1!$A181,PRIMAPhistCR_0_GHG!$D$2:$D$208,0))</f>
        <v>362.80968000000001</v>
      </c>
      <c r="AA181">
        <f>INDEX(UNPop_WPP2022_UN_2020_1July!$M$18:$M$303,MATCH(Calculations_Table1!A181,UNPop_WPP2022_UN_2020_1July!$F$18:$F$303,0))</f>
        <v>17.972000000000001</v>
      </c>
      <c r="AC181">
        <f t="shared" si="33"/>
        <v>2.1280827599999999</v>
      </c>
      <c r="AD181">
        <f t="shared" si="34"/>
        <v>1.1097278399999999</v>
      </c>
      <c r="AE181">
        <f t="shared" si="41"/>
        <v>1.0183549199999999</v>
      </c>
      <c r="AF181">
        <f>INDEX(PRIMAPhistCR_0_CO2!AE$2:AE$208,MATCH(Calculations_Table1!$A181,PRIMAPhistCR_0_CO2!$D$2:$D$208,0))</f>
        <v>234.75012000000001</v>
      </c>
      <c r="AG181">
        <f>INDEX(PRIMAPhistCR_0_CO2!AF$2:AF$208,MATCH(Calculations_Table1!$A181,PRIMAPhistCR_0_CO2!$D$2:$D$208,0))</f>
        <v>240.34018</v>
      </c>
      <c r="AH181">
        <f>INDEX(PRIMAPhistCR_0_CO2!AG$2:AG$208,MATCH(Calculations_Table1!$A181,PRIMAPhistCR_0_CO2!$D$2:$D$208,0))</f>
        <v>240.42679000000001</v>
      </c>
      <c r="AI181">
        <f>INDEX(PRIMAPhistCR_0_CO2!AH$2:AH$208,MATCH(Calculations_Table1!$A181,PRIMAPhistCR_0_CO2!$D$2:$D$208,0))</f>
        <v>240.35311999999999</v>
      </c>
      <c r="AJ181">
        <f>INDEX(PRIMAPhistCR_0_CO2!AI$2:AI$208,MATCH(Calculations_Table1!$A181,PRIMAPhistCR_0_CO2!$D$2:$D$208,0))</f>
        <v>251.48623000000001</v>
      </c>
      <c r="AK181">
        <f>INDEX(PRIMAPhistCR_0_CO2!AJ$2:AJ$208,MATCH(Calculations_Table1!$A181,PRIMAPhistCR_0_CO2!$D$2:$D$208,0))</f>
        <v>263.44623000000001</v>
      </c>
      <c r="AL181">
        <f>INDEX(PRIMAPhistCR_0_CO2!AK$2:AK$208,MATCH(Calculations_Table1!$A181,PRIMAPhistCR_0_CO2!$D$2:$D$208,0))</f>
        <v>292.45551999999998</v>
      </c>
      <c r="AM181">
        <f>INDEX(PRIMAPhistCR_0_CO2!AL$2:AL$208,MATCH(Calculations_Table1!$A181,PRIMAPhistCR_0_CO2!$D$2:$D$208,0))</f>
        <v>293.96163999999999</v>
      </c>
      <c r="AN181">
        <f>INDEX(PRIMAPhistCR_0_CO2!AM$2:AM$208,MATCH(Calculations_Table1!$A181,PRIMAPhistCR_0_CO2!$D$2:$D$208,0))</f>
        <v>305.61304999999999</v>
      </c>
    </row>
    <row r="182" spans="1:40" x14ac:dyDescent="0.2">
      <c r="A182" t="s">
        <v>111</v>
      </c>
      <c r="B182" t="s">
        <v>400</v>
      </c>
      <c r="C182" t="str">
        <f t="shared" si="35"/>
        <v>Saint Kitts and Nevis</v>
      </c>
      <c r="D182">
        <f t="shared" si="36"/>
        <v>2.3349078300000001</v>
      </c>
      <c r="E182">
        <f t="shared" si="37"/>
        <v>1.3124971127272727</v>
      </c>
      <c r="F182">
        <f t="shared" si="38"/>
        <v>1.0224107172727275</v>
      </c>
      <c r="G182" s="1">
        <f t="shared" si="28"/>
        <v>1.0507085235E-6</v>
      </c>
      <c r="H182" s="1">
        <f t="shared" si="29"/>
        <v>4.6008482277272735E-7</v>
      </c>
      <c r="I182" s="1">
        <f t="shared" si="30"/>
        <v>3.8500486609090902E-7</v>
      </c>
      <c r="J182" s="1">
        <f t="shared" si="31"/>
        <v>2.205424884555644E-11</v>
      </c>
      <c r="K182" s="1">
        <f t="shared" si="32"/>
        <v>9.6571265432334357E-12</v>
      </c>
      <c r="L182">
        <f t="shared" si="39"/>
        <v>173</v>
      </c>
      <c r="M182">
        <f t="shared" si="40"/>
        <v>74</v>
      </c>
      <c r="Q182">
        <f>INDEX(PRIMAPhistCR_0_GHG!AE$2:AE$208,MATCH(Calculations_Table1!$A182,PRIMAPhistCR_0_GHG!$D$2:$D$208,0))</f>
        <v>277.64362</v>
      </c>
      <c r="R182">
        <f>INDEX(PRIMAPhistCR_0_GHG!AF$2:AF$208,MATCH(Calculations_Table1!$A182,PRIMAPhistCR_0_GHG!$D$2:$D$208,0))</f>
        <v>284.4255</v>
      </c>
      <c r="S182">
        <f>INDEX(PRIMAPhistCR_0_GHG!AG$2:AG$208,MATCH(Calculations_Table1!$A182,PRIMAPhistCR_0_GHG!$D$2:$D$208,0))</f>
        <v>289.00306</v>
      </c>
      <c r="T182">
        <f>INDEX(PRIMAPhistCR_0_GHG!AH$2:AH$208,MATCH(Calculations_Table1!$A182,PRIMAPhistCR_0_GHG!$D$2:$D$208,0))</f>
        <v>292.81925000000001</v>
      </c>
      <c r="U182">
        <f>INDEX(PRIMAPhistCR_0_GHG!AI$2:AI$208,MATCH(Calculations_Table1!$A182,PRIMAPhistCR_0_GHG!$D$2:$D$208,0))</f>
        <v>293.44914</v>
      </c>
      <c r="V182">
        <f>INDEX(PRIMAPhistCR_0_GHG!AJ$2:AJ$208,MATCH(Calculations_Table1!$A182,PRIMAPhistCR_0_GHG!$D$2:$D$208,0))</f>
        <v>300.30770000000001</v>
      </c>
      <c r="W182">
        <f>INDEX(PRIMAPhistCR_0_GHG!AK$2:AK$208,MATCH(Calculations_Table1!$A182,PRIMAPhistCR_0_GHG!$D$2:$D$208,0))</f>
        <v>307.04942999999997</v>
      </c>
      <c r="X182">
        <f>INDEX(PRIMAPhistCR_0_GHG!AL$2:AL$208,MATCH(Calculations_Table1!$A182,PRIMAPhistCR_0_GHG!$D$2:$D$208,0))</f>
        <v>284.58958999999999</v>
      </c>
      <c r="Y182">
        <f>INDEX(PRIMAPhistCR_0_GHG!AM$2:AM$208,MATCH(Calculations_Table1!$A182,PRIMAPhistCR_0_GHG!$D$2:$D$208,0))</f>
        <v>283.26416</v>
      </c>
      <c r="AA182">
        <f>INDEX(UNPop_WPP2022_UN_2020_1July!$M$18:$M$303,MATCH(Calculations_Table1!A182,UNPop_WPP2022_UN_2020_1July!$F$18:$F$303,0))</f>
        <v>47.642000000000003</v>
      </c>
      <c r="AC182">
        <f t="shared" si="33"/>
        <v>1.9182792599999998</v>
      </c>
      <c r="AD182">
        <f t="shared" si="34"/>
        <v>1.0627128909090908</v>
      </c>
      <c r="AE182">
        <f t="shared" si="41"/>
        <v>0.855566369090909</v>
      </c>
      <c r="AF182">
        <f>INDEX(PRIMAPhistCR_0_CO2!AE$2:AE$208,MATCH(Calculations_Table1!$A182,PRIMAPhistCR_0_CO2!$D$2:$D$208,0))</f>
        <v>224.80465000000001</v>
      </c>
      <c r="AG182">
        <f>INDEX(PRIMAPhistCR_0_CO2!AF$2:AF$208,MATCH(Calculations_Table1!$A182,PRIMAPhistCR_0_CO2!$D$2:$D$208,0))</f>
        <v>232.16037</v>
      </c>
      <c r="AH182">
        <f>INDEX(PRIMAPhistCR_0_CO2!AG$2:AG$208,MATCH(Calculations_Table1!$A182,PRIMAPhistCR_0_CO2!$D$2:$D$208,0))</f>
        <v>235.86135999999999</v>
      </c>
      <c r="AI182">
        <f>INDEX(PRIMAPhistCR_0_CO2!AH$2:AH$208,MATCH(Calculations_Table1!$A182,PRIMAPhistCR_0_CO2!$D$2:$D$208,0))</f>
        <v>239.53339</v>
      </c>
      <c r="AJ182">
        <f>INDEX(PRIMAPhistCR_0_CO2!AI$2:AI$208,MATCH(Calculations_Table1!$A182,PRIMAPhistCR_0_CO2!$D$2:$D$208,0))</f>
        <v>243.16517999999999</v>
      </c>
      <c r="AK182">
        <f>INDEX(PRIMAPhistCR_0_CO2!AJ$2:AJ$208,MATCH(Calculations_Table1!$A182,PRIMAPhistCR_0_CO2!$D$2:$D$208,0))</f>
        <v>249.29709</v>
      </c>
      <c r="AL182">
        <f>INDEX(PRIMAPhistCR_0_CO2!AK$2:AK$208,MATCH(Calculations_Table1!$A182,PRIMAPhistCR_0_CO2!$D$2:$D$208,0))</f>
        <v>254.71985000000001</v>
      </c>
      <c r="AM182">
        <f>INDEX(PRIMAPhistCR_0_CO2!AL$2:AL$208,MATCH(Calculations_Table1!$A182,PRIMAPhistCR_0_CO2!$D$2:$D$208,0))</f>
        <v>233.01244</v>
      </c>
      <c r="AN182">
        <f>INDEX(PRIMAPhistCR_0_CO2!AM$2:AM$208,MATCH(Calculations_Table1!$A182,PRIMAPhistCR_0_CO2!$D$2:$D$208,0))</f>
        <v>230.52958000000001</v>
      </c>
    </row>
    <row r="183" spans="1:40" x14ac:dyDescent="0.2">
      <c r="A183" t="s">
        <v>189</v>
      </c>
      <c r="B183" t="s">
        <v>401</v>
      </c>
      <c r="C183" t="str">
        <f t="shared" si="35"/>
        <v>Turks and Caicos Islands</v>
      </c>
      <c r="D183">
        <f t="shared" si="36"/>
        <v>1.9121575799999999</v>
      </c>
      <c r="E183">
        <f t="shared" si="37"/>
        <v>0.97578709090909099</v>
      </c>
      <c r="F183">
        <f t="shared" si="38"/>
        <v>0.93637048909090892</v>
      </c>
      <c r="G183" s="1">
        <f t="shared" si="28"/>
        <v>8.6047091099999989E-7</v>
      </c>
      <c r="H183" s="1">
        <f t="shared" si="29"/>
        <v>4.2136672009090901E-7</v>
      </c>
      <c r="I183" s="1">
        <f t="shared" si="30"/>
        <v>3.9977181777272721E-7</v>
      </c>
      <c r="J183" s="1">
        <f t="shared" si="31"/>
        <v>1.9434251309964763E-11</v>
      </c>
      <c r="K183" s="1">
        <f t="shared" si="32"/>
        <v>9.5168199496546434E-12</v>
      </c>
      <c r="L183">
        <f t="shared" si="39"/>
        <v>174</v>
      </c>
      <c r="M183">
        <f t="shared" si="40"/>
        <v>88</v>
      </c>
      <c r="Q183">
        <f>INDEX(PRIMAPhistCR_0_GHG!AE$2:AE$208,MATCH(Calculations_Table1!$A183,PRIMAPhistCR_0_GHG!$D$2:$D$208,0))</f>
        <v>206.41650000000001</v>
      </c>
      <c r="R183">
        <f>INDEX(PRIMAPhistCR_0_GHG!AF$2:AF$208,MATCH(Calculations_Table1!$A183,PRIMAPhistCR_0_GHG!$D$2:$D$208,0))</f>
        <v>216.41994</v>
      </c>
      <c r="S183">
        <f>INDEX(PRIMAPhistCR_0_GHG!AG$2:AG$208,MATCH(Calculations_Table1!$A183,PRIMAPhistCR_0_GHG!$D$2:$D$208,0))</f>
        <v>224.09343999999999</v>
      </c>
      <c r="T183">
        <f>INDEX(PRIMAPhistCR_0_GHG!AH$2:AH$208,MATCH(Calculations_Table1!$A183,PRIMAPhistCR_0_GHG!$D$2:$D$208,0))</f>
        <v>234.08247</v>
      </c>
      <c r="U183">
        <f>INDEX(PRIMAPhistCR_0_GHG!AI$2:AI$208,MATCH(Calculations_Table1!$A183,PRIMAPhistCR_0_GHG!$D$2:$D$208,0))</f>
        <v>247.70393000000001</v>
      </c>
      <c r="V183">
        <f>INDEX(PRIMAPhistCR_0_GHG!AJ$2:AJ$208,MATCH(Calculations_Table1!$A183,PRIMAPhistCR_0_GHG!$D$2:$D$208,0))</f>
        <v>253.69702000000001</v>
      </c>
      <c r="W183">
        <f>INDEX(PRIMAPhistCR_0_GHG!AK$2:AK$208,MATCH(Calculations_Table1!$A183,PRIMAPhistCR_0_GHG!$D$2:$D$208,0))</f>
        <v>260.30403000000001</v>
      </c>
      <c r="X183">
        <f>INDEX(PRIMAPhistCR_0_GHG!AL$2:AL$208,MATCH(Calculations_Table1!$A183,PRIMAPhistCR_0_GHG!$D$2:$D$208,0))</f>
        <v>239.23128</v>
      </c>
      <c r="Y183">
        <f>INDEX(PRIMAPhistCR_0_GHG!AM$2:AM$208,MATCH(Calculations_Table1!$A183,PRIMAPhistCR_0_GHG!$D$2:$D$208,0))</f>
        <v>236.62547000000001</v>
      </c>
      <c r="AA183">
        <f>INDEX(UNPop_WPP2022_UN_2020_1July!$M$18:$M$303,MATCH(Calculations_Table1!A183,UNPop_WPP2022_UN_2020_1July!$F$18:$F$303,0))</f>
        <v>44.276000000000003</v>
      </c>
      <c r="AC183">
        <f t="shared" si="33"/>
        <v>1.7751252899999999</v>
      </c>
      <c r="AD183">
        <f t="shared" si="34"/>
        <v>0.88674347272727272</v>
      </c>
      <c r="AE183">
        <f t="shared" si="41"/>
        <v>0.88838181727272714</v>
      </c>
      <c r="AF183">
        <f>INDEX(PRIMAPhistCR_0_CO2!AE$2:AE$208,MATCH(Calculations_Table1!$A183,PRIMAPhistCR_0_CO2!$D$2:$D$208,0))</f>
        <v>187.58035000000001</v>
      </c>
      <c r="AG183">
        <f>INDEX(PRIMAPhistCR_0_CO2!AF$2:AF$208,MATCH(Calculations_Table1!$A183,PRIMAPhistCR_0_CO2!$D$2:$D$208,0))</f>
        <v>198.62848</v>
      </c>
      <c r="AH183">
        <f>INDEX(PRIMAPhistCR_0_CO2!AG$2:AG$208,MATCH(Calculations_Table1!$A183,PRIMAPhistCR_0_CO2!$D$2:$D$208,0))</f>
        <v>205.98718</v>
      </c>
      <c r="AI183">
        <f>INDEX(PRIMAPhistCR_0_CO2!AH$2:AH$208,MATCH(Calculations_Table1!$A183,PRIMAPhistCR_0_CO2!$D$2:$D$208,0))</f>
        <v>216.99135999999999</v>
      </c>
      <c r="AJ183">
        <f>INDEX(PRIMAPhistCR_0_CO2!AI$2:AI$208,MATCH(Calculations_Table1!$A183,PRIMAPhistCR_0_CO2!$D$2:$D$208,0))</f>
        <v>231.67289</v>
      </c>
      <c r="AK183">
        <f>INDEX(PRIMAPhistCR_0_CO2!AJ$2:AJ$208,MATCH(Calculations_Table1!$A183,PRIMAPhistCR_0_CO2!$D$2:$D$208,0))</f>
        <v>237.51176000000001</v>
      </c>
      <c r="AL183">
        <f>INDEX(PRIMAPhistCR_0_CO2!AK$2:AK$208,MATCH(Calculations_Table1!$A183,PRIMAPhistCR_0_CO2!$D$2:$D$208,0))</f>
        <v>242.70625000000001</v>
      </c>
      <c r="AM183">
        <f>INDEX(PRIMAPhistCR_0_CO2!AL$2:AL$208,MATCH(Calculations_Table1!$A183,PRIMAPhistCR_0_CO2!$D$2:$D$208,0))</f>
        <v>221.99423999999999</v>
      </c>
      <c r="AN183">
        <f>INDEX(PRIMAPhistCR_0_CO2!AM$2:AM$208,MATCH(Calculations_Table1!$A183,PRIMAPhistCR_0_CO2!$D$2:$D$208,0))</f>
        <v>219.63312999999999</v>
      </c>
    </row>
    <row r="184" spans="1:40" x14ac:dyDescent="0.2">
      <c r="A184" t="s">
        <v>77</v>
      </c>
      <c r="B184" t="s">
        <v>402</v>
      </c>
      <c r="C184" t="str">
        <f t="shared" si="35"/>
        <v>Micronesia, Federated States of</v>
      </c>
      <c r="D184">
        <f t="shared" si="36"/>
        <v>1.6963066200000001</v>
      </c>
      <c r="E184">
        <f t="shared" si="37"/>
        <v>0.96273873090909101</v>
      </c>
      <c r="F184">
        <f t="shared" si="38"/>
        <v>0.73356788909090909</v>
      </c>
      <c r="G184" s="1">
        <f t="shared" si="28"/>
        <v>7.6333797899999998E-7</v>
      </c>
      <c r="H184" s="1">
        <f t="shared" si="29"/>
        <v>3.3010555009090907E-7</v>
      </c>
      <c r="I184" s="1">
        <f t="shared" si="30"/>
        <v>2.5081008586363633E-7</v>
      </c>
      <c r="J184" s="1">
        <f t="shared" si="31"/>
        <v>6.8090733680623701E-12</v>
      </c>
      <c r="K184" s="1">
        <f t="shared" si="32"/>
        <v>2.9445841443893199E-12</v>
      </c>
      <c r="L184">
        <f t="shared" si="39"/>
        <v>175</v>
      </c>
      <c r="M184">
        <f t="shared" si="40"/>
        <v>164</v>
      </c>
      <c r="Q184">
        <f>INDEX(PRIMAPhistCR_0_GHG!AE$2:AE$208,MATCH(Calculations_Table1!$A184,PRIMAPhistCR_0_GHG!$D$2:$D$208,0))</f>
        <v>203.65627000000001</v>
      </c>
      <c r="R184">
        <f>INDEX(PRIMAPhistCR_0_GHG!AF$2:AF$208,MATCH(Calculations_Table1!$A184,PRIMAPhistCR_0_GHG!$D$2:$D$208,0))</f>
        <v>203.89341999999999</v>
      </c>
      <c r="S184">
        <f>INDEX(PRIMAPhistCR_0_GHG!AG$2:AG$208,MATCH(Calculations_Table1!$A184,PRIMAPhistCR_0_GHG!$D$2:$D$208,0))</f>
        <v>212.38982999999999</v>
      </c>
      <c r="T184">
        <f>INDEX(PRIMAPhistCR_0_GHG!AH$2:AH$208,MATCH(Calculations_Table1!$A184,PRIMAPhistCR_0_GHG!$D$2:$D$208,0))</f>
        <v>213.60645</v>
      </c>
      <c r="U184">
        <f>INDEX(PRIMAPhistCR_0_GHG!AI$2:AI$208,MATCH(Calculations_Table1!$A184,PRIMAPhistCR_0_GHG!$D$2:$D$208,0))</f>
        <v>213.44304</v>
      </c>
      <c r="V184">
        <f>INDEX(PRIMAPhistCR_0_GHG!AJ$2:AJ$208,MATCH(Calculations_Table1!$A184,PRIMAPhistCR_0_GHG!$D$2:$D$208,0))</f>
        <v>219.56342000000001</v>
      </c>
      <c r="W184">
        <f>INDEX(PRIMAPhistCR_0_GHG!AK$2:AK$208,MATCH(Calculations_Table1!$A184,PRIMAPhistCR_0_GHG!$D$2:$D$208,0))</f>
        <v>233.09168</v>
      </c>
      <c r="X184">
        <f>INDEX(PRIMAPhistCR_0_GHG!AL$2:AL$208,MATCH(Calculations_Table1!$A184,PRIMAPhistCR_0_GHG!$D$2:$D$208,0))</f>
        <v>234.91101</v>
      </c>
      <c r="Y184">
        <f>INDEX(PRIMAPhistCR_0_GHG!AM$2:AM$208,MATCH(Calculations_Table1!$A184,PRIMAPhistCR_0_GHG!$D$2:$D$208,0))</f>
        <v>165.40777</v>
      </c>
      <c r="AA184">
        <f>INDEX(UNPop_WPP2022_UN_2020_1July!$M$18:$M$303,MATCH(Calculations_Table1!A184,UNPop_WPP2022_UN_2020_1July!$F$18:$F$303,0))</f>
        <v>112.10599999999999</v>
      </c>
      <c r="AC184">
        <f t="shared" si="33"/>
        <v>1.1986949099999999</v>
      </c>
      <c r="AD184">
        <f t="shared" si="34"/>
        <v>0.64133916363636367</v>
      </c>
      <c r="AE184">
        <f t="shared" si="41"/>
        <v>0.55735574636363627</v>
      </c>
      <c r="AF184">
        <f>INDEX(PRIMAPhistCR_0_CO2!AE$2:AE$208,MATCH(Calculations_Table1!$A184,PRIMAPhistCR_0_CO2!$D$2:$D$208,0))</f>
        <v>135.6679</v>
      </c>
      <c r="AG184">
        <f>INDEX(PRIMAPhistCR_0_CO2!AF$2:AF$208,MATCH(Calculations_Table1!$A184,PRIMAPhistCR_0_CO2!$D$2:$D$208,0))</f>
        <v>135.6679</v>
      </c>
      <c r="AH184">
        <f>INDEX(PRIMAPhistCR_0_CO2!AG$2:AG$208,MATCH(Calculations_Table1!$A184,PRIMAPhistCR_0_CO2!$D$2:$D$208,0))</f>
        <v>143.00129999999999</v>
      </c>
      <c r="AI184">
        <f>INDEX(PRIMAPhistCR_0_CO2!AH$2:AH$208,MATCH(Calculations_Table1!$A184,PRIMAPhistCR_0_CO2!$D$2:$D$208,0))</f>
        <v>143.00129999999999</v>
      </c>
      <c r="AJ184">
        <f>INDEX(PRIMAPhistCR_0_CO2!AI$2:AI$208,MATCH(Calculations_Table1!$A184,PRIMAPhistCR_0_CO2!$D$2:$D$208,0))</f>
        <v>143.00129999999999</v>
      </c>
      <c r="AK184">
        <f>INDEX(PRIMAPhistCR_0_CO2!AJ$2:AJ$208,MATCH(Calculations_Table1!$A184,PRIMAPhistCR_0_CO2!$D$2:$D$208,0))</f>
        <v>148.04275999999999</v>
      </c>
      <c r="AL184">
        <f>INDEX(PRIMAPhistCR_0_CO2!AK$2:AK$208,MATCH(Calculations_Table1!$A184,PRIMAPhistCR_0_CO2!$D$2:$D$208,0))</f>
        <v>159.96619999999999</v>
      </c>
      <c r="AM184">
        <f>INDEX(PRIMAPhistCR_0_CO2!AL$2:AL$208,MATCH(Calculations_Table1!$A184,PRIMAPhistCR_0_CO2!$D$2:$D$208,0))</f>
        <v>160.60638</v>
      </c>
      <c r="AN184">
        <f>INDEX(PRIMAPhistCR_0_CO2!AM$2:AM$208,MATCH(Calculations_Table1!$A184,PRIMAPhistCR_0_CO2!$D$2:$D$208,0))</f>
        <v>165.40777</v>
      </c>
    </row>
    <row r="185" spans="1:40" x14ac:dyDescent="0.2">
      <c r="A185" t="s">
        <v>119</v>
      </c>
      <c r="B185" t="s">
        <v>403</v>
      </c>
      <c r="C185" t="str">
        <f t="shared" si="35"/>
        <v>Liechtenstein</v>
      </c>
      <c r="D185">
        <f t="shared" si="36"/>
        <v>1.6221634199999999</v>
      </c>
      <c r="E185">
        <f t="shared" si="37"/>
        <v>1.1850905418181819</v>
      </c>
      <c r="F185">
        <f t="shared" si="38"/>
        <v>0.43707287818181806</v>
      </c>
      <c r="G185" s="1">
        <f t="shared" si="28"/>
        <v>7.2997353899999994E-7</v>
      </c>
      <c r="H185" s="1">
        <f t="shared" si="29"/>
        <v>1.9668279518181812E-7</v>
      </c>
      <c r="I185" s="1">
        <f t="shared" si="30"/>
        <v>1.3667001709090911E-7</v>
      </c>
      <c r="J185" s="1">
        <f t="shared" si="31"/>
        <v>1.8835110408710908E-11</v>
      </c>
      <c r="K185" s="1">
        <f t="shared" si="32"/>
        <v>5.0748992460991359E-12</v>
      </c>
      <c r="L185">
        <f t="shared" si="39"/>
        <v>176</v>
      </c>
      <c r="M185">
        <f t="shared" si="40"/>
        <v>94</v>
      </c>
      <c r="Q185">
        <f>INDEX(PRIMAPhistCR_0_GHG!AE$2:AE$208,MATCH(Calculations_Table1!$A185,PRIMAPhistCR_0_GHG!$D$2:$D$208,0))</f>
        <v>250.69223</v>
      </c>
      <c r="R185">
        <f>INDEX(PRIMAPhistCR_0_GHG!AF$2:AF$208,MATCH(Calculations_Table1!$A185,PRIMAPhistCR_0_GHG!$D$2:$D$208,0))</f>
        <v>219.59956</v>
      </c>
      <c r="S185">
        <f>INDEX(PRIMAPhistCR_0_GHG!AG$2:AG$208,MATCH(Calculations_Table1!$A185,PRIMAPhistCR_0_GHG!$D$2:$D$208,0))</f>
        <v>212.72769</v>
      </c>
      <c r="T185">
        <f>INDEX(PRIMAPhistCR_0_GHG!AH$2:AH$208,MATCH(Calculations_Table1!$A185,PRIMAPhistCR_0_GHG!$D$2:$D$208,0))</f>
        <v>200.54322999999999</v>
      </c>
      <c r="U185">
        <f>INDEX(PRIMAPhistCR_0_GHG!AI$2:AI$208,MATCH(Calculations_Table1!$A185,PRIMAPhistCR_0_GHG!$D$2:$D$208,0))</f>
        <v>207.48276000000001</v>
      </c>
      <c r="V185">
        <f>INDEX(PRIMAPhistCR_0_GHG!AJ$2:AJ$208,MATCH(Calculations_Table1!$A185,PRIMAPhistCR_0_GHG!$D$2:$D$208,0))</f>
        <v>205.976</v>
      </c>
      <c r="W185">
        <f>INDEX(PRIMAPhistCR_0_GHG!AK$2:AK$208,MATCH(Calculations_Table1!$A185,PRIMAPhistCR_0_GHG!$D$2:$D$208,0))</f>
        <v>202.54082</v>
      </c>
      <c r="X185">
        <f>INDEX(PRIMAPhistCR_0_GHG!AL$2:AL$208,MATCH(Calculations_Table1!$A185,PRIMAPhistCR_0_GHG!$D$2:$D$208,0))</f>
        <v>187.4468</v>
      </c>
      <c r="Y185">
        <f>INDEX(PRIMAPhistCR_0_GHG!AM$2:AM$208,MATCH(Calculations_Table1!$A185,PRIMAPhistCR_0_GHG!$D$2:$D$208,0))</f>
        <v>185.84656000000001</v>
      </c>
      <c r="AA185">
        <f>INDEX(UNPop_WPP2022_UN_2020_1July!$M$18:$M$303,MATCH(Calculations_Table1!A185,UNPop_WPP2022_UN_2020_1July!$F$18:$F$303,0))</f>
        <v>38.756</v>
      </c>
      <c r="AC185">
        <f t="shared" si="33"/>
        <v>1.2949334000000001</v>
      </c>
      <c r="AD185">
        <f t="shared" si="34"/>
        <v>0.991222250909091</v>
      </c>
      <c r="AE185">
        <f t="shared" si="41"/>
        <v>0.30371114909090913</v>
      </c>
      <c r="AF185">
        <f>INDEX(PRIMAPhistCR_0_CO2!AE$2:AE$208,MATCH(Calculations_Table1!$A185,PRIMAPhistCR_0_CO2!$D$2:$D$208,0))</f>
        <v>209.68163000000001</v>
      </c>
      <c r="AG185">
        <f>INDEX(PRIMAPhistCR_0_CO2!AF$2:AF$208,MATCH(Calculations_Table1!$A185,PRIMAPhistCR_0_CO2!$D$2:$D$208,0))</f>
        <v>178.31648000000001</v>
      </c>
      <c r="AH185">
        <f>INDEX(PRIMAPhistCR_0_CO2!AG$2:AG$208,MATCH(Calculations_Table1!$A185,PRIMAPhistCR_0_CO2!$D$2:$D$208,0))</f>
        <v>171.55484999999999</v>
      </c>
      <c r="AI185">
        <f>INDEX(PRIMAPhistCR_0_CO2!AH$2:AH$208,MATCH(Calculations_Table1!$A185,PRIMAPhistCR_0_CO2!$D$2:$D$208,0))</f>
        <v>159.83807999999999</v>
      </c>
      <c r="AJ185">
        <f>INDEX(PRIMAPhistCR_0_CO2!AI$2:AI$208,MATCH(Calculations_Table1!$A185,PRIMAPhistCR_0_CO2!$D$2:$D$208,0))</f>
        <v>167.06693000000001</v>
      </c>
      <c r="AK185">
        <f>INDEX(PRIMAPhistCR_0_CO2!AJ$2:AJ$208,MATCH(Calculations_Table1!$A185,PRIMAPhistCR_0_CO2!$D$2:$D$208,0))</f>
        <v>164.9289</v>
      </c>
      <c r="AL185">
        <f>INDEX(PRIMAPhistCR_0_CO2!AK$2:AK$208,MATCH(Calculations_Table1!$A185,PRIMAPhistCR_0_CO2!$D$2:$D$208,0))</f>
        <v>161.01846</v>
      </c>
      <c r="AM185">
        <f>INDEX(PRIMAPhistCR_0_CO2!AL$2:AL$208,MATCH(Calculations_Table1!$A185,PRIMAPhistCR_0_CO2!$D$2:$D$208,0))</f>
        <v>146.37714</v>
      </c>
      <c r="AN185">
        <f>INDEX(PRIMAPhistCR_0_CO2!AM$2:AM$208,MATCH(Calculations_Table1!$A185,PRIMAPhistCR_0_CO2!$D$2:$D$208,0))</f>
        <v>145.83256</v>
      </c>
    </row>
    <row r="186" spans="1:40" x14ac:dyDescent="0.2">
      <c r="A186" t="s">
        <v>177</v>
      </c>
      <c r="B186" t="s">
        <v>404</v>
      </c>
      <c r="C186" t="str">
        <f t="shared" si="35"/>
        <v>San Marino</v>
      </c>
      <c r="D186">
        <f t="shared" si="36"/>
        <v>1.61080383</v>
      </c>
      <c r="E186">
        <f t="shared" si="37"/>
        <v>1.0209706945454546</v>
      </c>
      <c r="F186">
        <f t="shared" si="38"/>
        <v>0.58983313545454541</v>
      </c>
      <c r="G186" s="1">
        <f t="shared" si="28"/>
        <v>7.2486172349999995E-7</v>
      </c>
      <c r="H186" s="1">
        <f t="shared" si="29"/>
        <v>2.6542491095454544E-7</v>
      </c>
      <c r="I186" s="1">
        <f t="shared" si="30"/>
        <v>2.1340329913636372E-7</v>
      </c>
      <c r="J186" s="1">
        <f t="shared" si="31"/>
        <v>2.1315074058282115E-11</v>
      </c>
      <c r="K186" s="1">
        <f t="shared" si="32"/>
        <v>7.8050081146394996E-12</v>
      </c>
      <c r="L186">
        <f t="shared" si="39"/>
        <v>177</v>
      </c>
      <c r="M186">
        <f t="shared" si="40"/>
        <v>82</v>
      </c>
      <c r="Q186">
        <f>INDEX(PRIMAPhistCR_0_GHG!AE$2:AE$208,MATCH(Calculations_Table1!$A186,PRIMAPhistCR_0_GHG!$D$2:$D$208,0))</f>
        <v>215.97457</v>
      </c>
      <c r="R186">
        <f>INDEX(PRIMAPhistCR_0_GHG!AF$2:AF$208,MATCH(Calculations_Table1!$A186,PRIMAPhistCR_0_GHG!$D$2:$D$208,0))</f>
        <v>203.48539</v>
      </c>
      <c r="S186">
        <f>INDEX(PRIMAPhistCR_0_GHG!AG$2:AG$208,MATCH(Calculations_Table1!$A186,PRIMAPhistCR_0_GHG!$D$2:$D$208,0))</f>
        <v>210.17113000000001</v>
      </c>
      <c r="T186">
        <f>INDEX(PRIMAPhistCR_0_GHG!AH$2:AH$208,MATCH(Calculations_Table1!$A186,PRIMAPhistCR_0_GHG!$D$2:$D$208,0))</f>
        <v>208.25695999999999</v>
      </c>
      <c r="U186">
        <f>INDEX(PRIMAPhistCR_0_GHG!AI$2:AI$208,MATCH(Calculations_Table1!$A186,PRIMAPhistCR_0_GHG!$D$2:$D$208,0))</f>
        <v>207.95797999999999</v>
      </c>
      <c r="V186">
        <f>INDEX(PRIMAPhistCR_0_GHG!AJ$2:AJ$208,MATCH(Calculations_Table1!$A186,PRIMAPhistCR_0_GHG!$D$2:$D$208,0))</f>
        <v>206.25122999999999</v>
      </c>
      <c r="W186">
        <f>INDEX(PRIMAPhistCR_0_GHG!AK$2:AK$208,MATCH(Calculations_Table1!$A186,PRIMAPhistCR_0_GHG!$D$2:$D$208,0))</f>
        <v>202.59474</v>
      </c>
      <c r="X186">
        <f>INDEX(PRIMAPhistCR_0_GHG!AL$2:AL$208,MATCH(Calculations_Table1!$A186,PRIMAPhistCR_0_GHG!$D$2:$D$208,0))</f>
        <v>182.42828</v>
      </c>
      <c r="Y186">
        <f>INDEX(PRIMAPhistCR_0_GHG!AM$2:AM$208,MATCH(Calculations_Table1!$A186,PRIMAPhistCR_0_GHG!$D$2:$D$208,0))</f>
        <v>189.65812</v>
      </c>
      <c r="AA186">
        <f>INDEX(UNPop_WPP2022_UN_2020_1July!$M$18:$M$303,MATCH(Calculations_Table1!A186,UNPop_WPP2022_UN_2020_1July!$F$18:$F$303,0))</f>
        <v>34.006999999999998</v>
      </c>
      <c r="AC186">
        <f t="shared" si="33"/>
        <v>1.3288191100000002</v>
      </c>
      <c r="AD186">
        <f t="shared" si="34"/>
        <v>0.85458955636363632</v>
      </c>
      <c r="AE186">
        <f t="shared" si="41"/>
        <v>0.47422955363636388</v>
      </c>
      <c r="AF186">
        <f>INDEX(PRIMAPhistCR_0_CO2!AE$2:AE$208,MATCH(Calculations_Table1!$A186,PRIMAPhistCR_0_CO2!$D$2:$D$208,0))</f>
        <v>180.77856</v>
      </c>
      <c r="AG186">
        <f>INDEX(PRIMAPhistCR_0_CO2!AF$2:AF$208,MATCH(Calculations_Table1!$A186,PRIMAPhistCR_0_CO2!$D$2:$D$208,0))</f>
        <v>168.4923</v>
      </c>
      <c r="AH186">
        <f>INDEX(PRIMAPhistCR_0_CO2!AG$2:AG$208,MATCH(Calculations_Table1!$A186,PRIMAPhistCR_0_CO2!$D$2:$D$208,0))</f>
        <v>175.02203</v>
      </c>
      <c r="AI186">
        <f>INDEX(PRIMAPhistCR_0_CO2!AH$2:AH$208,MATCH(Calculations_Table1!$A186,PRIMAPhistCR_0_CO2!$D$2:$D$208,0))</f>
        <v>172.75097</v>
      </c>
      <c r="AJ186">
        <f>INDEX(PRIMAPhistCR_0_CO2!AI$2:AI$208,MATCH(Calculations_Table1!$A186,PRIMAPhistCR_0_CO2!$D$2:$D$208,0))</f>
        <v>172.01348999999999</v>
      </c>
      <c r="AK186">
        <f>INDEX(PRIMAPhistCR_0_CO2!AJ$2:AJ$208,MATCH(Calculations_Table1!$A186,PRIMAPhistCR_0_CO2!$D$2:$D$208,0))</f>
        <v>170.13186999999999</v>
      </c>
      <c r="AL186">
        <f>INDEX(PRIMAPhistCR_0_CO2!AK$2:AK$208,MATCH(Calculations_Table1!$A186,PRIMAPhistCR_0_CO2!$D$2:$D$208,0))</f>
        <v>166.57272</v>
      </c>
      <c r="AM186">
        <f>INDEX(PRIMAPhistCR_0_CO2!AL$2:AL$208,MATCH(Calculations_Table1!$A186,PRIMAPhistCR_0_CO2!$D$2:$D$208,0))</f>
        <v>147.40563</v>
      </c>
      <c r="AN186">
        <f>INDEX(PRIMAPhistCR_0_CO2!AM$2:AM$208,MATCH(Calculations_Table1!$A186,PRIMAPhistCR_0_CO2!$D$2:$D$208,0))</f>
        <v>156.43010000000001</v>
      </c>
    </row>
    <row r="187" spans="1:40" x14ac:dyDescent="0.2">
      <c r="A187" t="s">
        <v>212</v>
      </c>
      <c r="B187" t="s">
        <v>405</v>
      </c>
      <c r="C187" t="str">
        <f t="shared" si="35"/>
        <v>Virgin Islands, British</v>
      </c>
      <c r="D187">
        <f t="shared" si="36"/>
        <v>1.5963354199999999</v>
      </c>
      <c r="E187">
        <f t="shared" si="37"/>
        <v>1.0231939781818182</v>
      </c>
      <c r="F187">
        <f t="shared" si="38"/>
        <v>0.57314144181818172</v>
      </c>
      <c r="G187" s="1">
        <f t="shared" si="28"/>
        <v>7.1835093899999999E-7</v>
      </c>
      <c r="H187" s="1">
        <f t="shared" si="29"/>
        <v>2.5791364881818174E-7</v>
      </c>
      <c r="I187" s="1">
        <f t="shared" si="30"/>
        <v>2.3752060895454542E-7</v>
      </c>
      <c r="J187" s="1">
        <f t="shared" si="31"/>
        <v>2.3240082141701714E-11</v>
      </c>
      <c r="K187" s="1">
        <f t="shared" si="32"/>
        <v>8.3440196964795121E-12</v>
      </c>
      <c r="L187">
        <f t="shared" si="39"/>
        <v>178</v>
      </c>
      <c r="M187">
        <f t="shared" si="40"/>
        <v>68</v>
      </c>
      <c r="Q187">
        <f>INDEX(PRIMAPhistCR_0_GHG!AE$2:AE$208,MATCH(Calculations_Table1!$A187,PRIMAPhistCR_0_GHG!$D$2:$D$208,0))</f>
        <v>216.44488000000001</v>
      </c>
      <c r="R187">
        <f>INDEX(PRIMAPhistCR_0_GHG!AF$2:AF$208,MATCH(Calculations_Table1!$A187,PRIMAPhistCR_0_GHG!$D$2:$D$208,0))</f>
        <v>227.92167000000001</v>
      </c>
      <c r="S187">
        <f>INDEX(PRIMAPhistCR_0_GHG!AG$2:AG$208,MATCH(Calculations_Table1!$A187,PRIMAPhistCR_0_GHG!$D$2:$D$208,0))</f>
        <v>227.82205999999999</v>
      </c>
      <c r="T187">
        <f>INDEX(PRIMAPhistCR_0_GHG!AH$2:AH$208,MATCH(Calculations_Table1!$A187,PRIMAPhistCR_0_GHG!$D$2:$D$208,0))</f>
        <v>228.04405</v>
      </c>
      <c r="U187">
        <f>INDEX(PRIMAPhistCR_0_GHG!AI$2:AI$208,MATCH(Calculations_Table1!$A187,PRIMAPhistCR_0_GHG!$D$2:$D$208,0))</f>
        <v>182.28464</v>
      </c>
      <c r="V187">
        <f>INDEX(PRIMAPhistCR_0_GHG!AJ$2:AJ$208,MATCH(Calculations_Table1!$A187,PRIMAPhistCR_0_GHG!$D$2:$D$208,0))</f>
        <v>187.24732</v>
      </c>
      <c r="W187">
        <f>INDEX(PRIMAPhistCR_0_GHG!AK$2:AK$208,MATCH(Calculations_Table1!$A187,PRIMAPhistCR_0_GHG!$D$2:$D$208,0))</f>
        <v>191.53358</v>
      </c>
      <c r="X187">
        <f>INDEX(PRIMAPhistCR_0_GHG!AL$2:AL$208,MATCH(Calculations_Table1!$A187,PRIMAPhistCR_0_GHG!$D$2:$D$208,0))</f>
        <v>176.25976</v>
      </c>
      <c r="Y187">
        <f>INDEX(PRIMAPhistCR_0_GHG!AM$2:AM$208,MATCH(Calculations_Table1!$A187,PRIMAPhistCR_0_GHG!$D$2:$D$208,0))</f>
        <v>175.22234</v>
      </c>
      <c r="AA187">
        <f>INDEX(UNPop_WPP2022_UN_2020_1July!$M$18:$M$303,MATCH(Calculations_Table1!A187,UNPop_WPP2022_UN_2020_1July!$F$18:$F$303,0))</f>
        <v>30.91</v>
      </c>
      <c r="AC187">
        <f t="shared" si="33"/>
        <v>1.48601363</v>
      </c>
      <c r="AD187">
        <f t="shared" si="34"/>
        <v>0.95819005454545458</v>
      </c>
      <c r="AE187">
        <f t="shared" si="41"/>
        <v>0.52782357545454539</v>
      </c>
      <c r="AF187">
        <f>INDEX(PRIMAPhistCR_0_CO2!AE$2:AE$208,MATCH(Calculations_Table1!$A187,PRIMAPhistCR_0_CO2!$D$2:$D$208,0))</f>
        <v>202.69405</v>
      </c>
      <c r="AG187">
        <f>INDEX(PRIMAPhistCR_0_CO2!AF$2:AF$208,MATCH(Calculations_Table1!$A187,PRIMAPhistCR_0_CO2!$D$2:$D$208,0))</f>
        <v>213.71422000000001</v>
      </c>
      <c r="AH187">
        <f>INDEX(PRIMAPhistCR_0_CO2!AG$2:AG$208,MATCH(Calculations_Table1!$A187,PRIMAPhistCR_0_CO2!$D$2:$D$208,0))</f>
        <v>213.72765000000001</v>
      </c>
      <c r="AI187">
        <f>INDEX(PRIMAPhistCR_0_CO2!AH$2:AH$208,MATCH(Calculations_Table1!$A187,PRIMAPhistCR_0_CO2!$D$2:$D$208,0))</f>
        <v>213.72405000000001</v>
      </c>
      <c r="AJ187">
        <f>INDEX(PRIMAPhistCR_0_CO2!AI$2:AI$208,MATCH(Calculations_Table1!$A187,PRIMAPhistCR_0_CO2!$D$2:$D$208,0))</f>
        <v>169.6644</v>
      </c>
      <c r="AK187">
        <f>INDEX(PRIMAPhistCR_0_CO2!AJ$2:AJ$208,MATCH(Calculations_Table1!$A187,PRIMAPhistCR_0_CO2!$D$2:$D$208,0))</f>
        <v>174.05994999999999</v>
      </c>
      <c r="AL187">
        <f>INDEX(PRIMAPhistCR_0_CO2!AK$2:AK$208,MATCH(Calculations_Table1!$A187,PRIMAPhistCR_0_CO2!$D$2:$D$208,0))</f>
        <v>177.71512000000001</v>
      </c>
      <c r="AM187">
        <f>INDEX(PRIMAPhistCR_0_CO2!AL$2:AL$208,MATCH(Calculations_Table1!$A187,PRIMAPhistCR_0_CO2!$D$2:$D$208,0))</f>
        <v>162.57467</v>
      </c>
      <c r="AN187">
        <f>INDEX(PRIMAPhistCR_0_CO2!AM$2:AM$208,MATCH(Calculations_Table1!$A187,PRIMAPhistCR_0_CO2!$D$2:$D$208,0))</f>
        <v>160.83357000000001</v>
      </c>
    </row>
    <row r="188" spans="1:40" x14ac:dyDescent="0.2">
      <c r="A188" t="s">
        <v>132</v>
      </c>
      <c r="B188" t="s">
        <v>406</v>
      </c>
      <c r="C188" t="str">
        <f t="shared" si="35"/>
        <v>Marshall Islands</v>
      </c>
      <c r="D188">
        <f t="shared" si="36"/>
        <v>1.4682191800000002</v>
      </c>
      <c r="E188">
        <f t="shared" si="37"/>
        <v>0.83374696363636358</v>
      </c>
      <c r="F188">
        <f t="shared" si="38"/>
        <v>0.6344722163636366</v>
      </c>
      <c r="G188" s="1">
        <f t="shared" si="28"/>
        <v>6.606986310000001E-7</v>
      </c>
      <c r="H188" s="1">
        <f t="shared" si="29"/>
        <v>2.8551249736363646E-7</v>
      </c>
      <c r="I188" s="1">
        <f t="shared" si="30"/>
        <v>2.3508588518181816E-7</v>
      </c>
      <c r="J188" s="1">
        <f t="shared" si="31"/>
        <v>1.5218912100062196E-11</v>
      </c>
      <c r="K188" s="1">
        <f t="shared" si="32"/>
        <v>6.5766590045294377E-12</v>
      </c>
      <c r="L188">
        <f t="shared" si="39"/>
        <v>179</v>
      </c>
      <c r="M188">
        <f t="shared" si="40"/>
        <v>109</v>
      </c>
      <c r="Q188">
        <f>INDEX(PRIMAPhistCR_0_GHG!AE$2:AE$208,MATCH(Calculations_Table1!$A188,PRIMAPhistCR_0_GHG!$D$2:$D$208,0))</f>
        <v>176.36955</v>
      </c>
      <c r="R188">
        <f>INDEX(PRIMAPhistCR_0_GHG!AF$2:AF$208,MATCH(Calculations_Table1!$A188,PRIMAPhistCR_0_GHG!$D$2:$D$208,0))</f>
        <v>179.86537000000001</v>
      </c>
      <c r="S188">
        <f>INDEX(PRIMAPhistCR_0_GHG!AG$2:AG$208,MATCH(Calculations_Table1!$A188,PRIMAPhistCR_0_GHG!$D$2:$D$208,0))</f>
        <v>179.98448999999999</v>
      </c>
      <c r="T188">
        <f>INDEX(PRIMAPhistCR_0_GHG!AH$2:AH$208,MATCH(Calculations_Table1!$A188,PRIMAPhistCR_0_GHG!$D$2:$D$208,0))</f>
        <v>180.01711</v>
      </c>
      <c r="U188">
        <f>INDEX(PRIMAPhistCR_0_GHG!AI$2:AI$208,MATCH(Calculations_Table1!$A188,PRIMAPhistCR_0_GHG!$D$2:$D$208,0))</f>
        <v>183.51293000000001</v>
      </c>
      <c r="V188">
        <f>INDEX(PRIMAPhistCR_0_GHG!AJ$2:AJ$208,MATCH(Calculations_Table1!$A188,PRIMAPhistCR_0_GHG!$D$2:$D$208,0))</f>
        <v>188.33426</v>
      </c>
      <c r="W188">
        <f>INDEX(PRIMAPhistCR_0_GHG!AK$2:AK$208,MATCH(Calculations_Table1!$A188,PRIMAPhistCR_0_GHG!$D$2:$D$208,0))</f>
        <v>199.77491000000001</v>
      </c>
      <c r="X188">
        <f>INDEX(PRIMAPhistCR_0_GHG!AL$2:AL$208,MATCH(Calculations_Table1!$A188,PRIMAPhistCR_0_GHG!$D$2:$D$208,0))</f>
        <v>200.49870000000001</v>
      </c>
      <c r="Y188">
        <f>INDEX(PRIMAPhistCR_0_GHG!AM$2:AM$208,MATCH(Calculations_Table1!$A188,PRIMAPhistCR_0_GHG!$D$2:$D$208,0))</f>
        <v>156.23141000000001</v>
      </c>
      <c r="AA188">
        <f>INDEX(UNPop_WPP2022_UN_2020_1July!$M$18:$M$303,MATCH(Calculations_Table1!A188,UNPop_WPP2022_UN_2020_1July!$F$18:$F$303,0))</f>
        <v>43.412999999999997</v>
      </c>
      <c r="AC188">
        <f t="shared" si="33"/>
        <v>1.1289911400000001</v>
      </c>
      <c r="AD188">
        <f t="shared" si="34"/>
        <v>0.60657806181818197</v>
      </c>
      <c r="AE188">
        <f t="shared" si="41"/>
        <v>0.52241307818181815</v>
      </c>
      <c r="AF188">
        <f>INDEX(PRIMAPhistCR_0_CO2!AE$2:AE$208,MATCH(Calculations_Table1!$A188,PRIMAPhistCR_0_CO2!$D$2:$D$208,0))</f>
        <v>128.31459000000001</v>
      </c>
      <c r="AG188">
        <f>INDEX(PRIMAPhistCR_0_CO2!AF$2:AF$208,MATCH(Calculations_Table1!$A188,PRIMAPhistCR_0_CO2!$D$2:$D$208,0))</f>
        <v>131.69129000000001</v>
      </c>
      <c r="AH188">
        <f>INDEX(PRIMAPhistCR_0_CO2!AG$2:AG$208,MATCH(Calculations_Table1!$A188,PRIMAPhistCR_0_CO2!$D$2:$D$208,0))</f>
        <v>131.69129000000001</v>
      </c>
      <c r="AI188">
        <f>INDEX(PRIMAPhistCR_0_CO2!AH$2:AH$208,MATCH(Calculations_Table1!$A188,PRIMAPhistCR_0_CO2!$D$2:$D$208,0))</f>
        <v>131.69129000000001</v>
      </c>
      <c r="AJ188">
        <f>INDEX(PRIMAPhistCR_0_CO2!AI$2:AI$208,MATCH(Calculations_Table1!$A188,PRIMAPhistCR_0_CO2!$D$2:$D$208,0))</f>
        <v>135.06799000000001</v>
      </c>
      <c r="AK188">
        <f>INDEX(PRIMAPhistCR_0_CO2!AJ$2:AJ$208,MATCH(Calculations_Table1!$A188,PRIMAPhistCR_0_CO2!$D$2:$D$208,0))</f>
        <v>139.82975999999999</v>
      </c>
      <c r="AL188">
        <f>INDEX(PRIMAPhistCR_0_CO2!AK$2:AK$208,MATCH(Calculations_Table1!$A188,PRIMAPhistCR_0_CO2!$D$2:$D$208,0))</f>
        <v>151.09172000000001</v>
      </c>
      <c r="AM188">
        <f>INDEX(PRIMAPhistCR_0_CO2!AL$2:AL$208,MATCH(Calculations_Table1!$A188,PRIMAPhistCR_0_CO2!$D$2:$D$208,0))</f>
        <v>151.69639000000001</v>
      </c>
      <c r="AN188">
        <f>INDEX(PRIMAPhistCR_0_CO2!AM$2:AM$208,MATCH(Calculations_Table1!$A188,PRIMAPhistCR_0_CO2!$D$2:$D$208,0))</f>
        <v>156.23141000000001</v>
      </c>
    </row>
    <row r="189" spans="1:40" x14ac:dyDescent="0.2">
      <c r="A189" t="s">
        <v>16</v>
      </c>
      <c r="B189" t="s">
        <v>407</v>
      </c>
      <c r="C189" t="str">
        <f t="shared" si="35"/>
        <v>Anguilla</v>
      </c>
      <c r="D189">
        <f t="shared" si="36"/>
        <v>1.1989863500000002</v>
      </c>
      <c r="E189">
        <f t="shared" si="37"/>
        <v>0.5785717127272727</v>
      </c>
      <c r="F189">
        <f t="shared" si="38"/>
        <v>0.6204146372727275</v>
      </c>
      <c r="G189" s="1">
        <f t="shared" si="28"/>
        <v>5.395438575000001E-7</v>
      </c>
      <c r="H189" s="1">
        <f t="shared" si="29"/>
        <v>2.7918658677272736E-7</v>
      </c>
      <c r="I189" s="1">
        <f t="shared" si="30"/>
        <v>2.7159416263636354E-7</v>
      </c>
      <c r="J189" s="1">
        <f t="shared" si="31"/>
        <v>3.4619432627526472E-11</v>
      </c>
      <c r="K189" s="1">
        <f t="shared" si="32"/>
        <v>1.7913800883716865E-11</v>
      </c>
      <c r="L189">
        <f t="shared" si="39"/>
        <v>180</v>
      </c>
      <c r="M189">
        <f t="shared" si="40"/>
        <v>41</v>
      </c>
      <c r="Q189">
        <f>INDEX(PRIMAPhistCR_0_GHG!AE$2:AE$208,MATCH(Calculations_Table1!$A189,PRIMAPhistCR_0_GHG!$D$2:$D$208,0))</f>
        <v>122.39017</v>
      </c>
      <c r="R189">
        <f>INDEX(PRIMAPhistCR_0_GHG!AF$2:AF$208,MATCH(Calculations_Table1!$A189,PRIMAPhistCR_0_GHG!$D$2:$D$208,0))</f>
        <v>144.44175999999999</v>
      </c>
      <c r="S189">
        <f>INDEX(PRIMAPhistCR_0_GHG!AG$2:AG$208,MATCH(Calculations_Table1!$A189,PRIMAPhistCR_0_GHG!$D$2:$D$208,0))</f>
        <v>159.15710999999999</v>
      </c>
      <c r="T189">
        <f>INDEX(PRIMAPhistCR_0_GHG!AH$2:AH$208,MATCH(Calculations_Table1!$A189,PRIMAPhistCR_0_GHG!$D$2:$D$208,0))</f>
        <v>158.81446</v>
      </c>
      <c r="U189">
        <f>INDEX(PRIMAPhistCR_0_GHG!AI$2:AI$208,MATCH(Calculations_Table1!$A189,PRIMAPhistCR_0_GHG!$D$2:$D$208,0))</f>
        <v>147.85446999999999</v>
      </c>
      <c r="V189">
        <f>INDEX(PRIMAPhistCR_0_GHG!AJ$2:AJ$208,MATCH(Calculations_Table1!$A189,PRIMAPhistCR_0_GHG!$D$2:$D$208,0))</f>
        <v>151.44686999999999</v>
      </c>
      <c r="W189">
        <f>INDEX(PRIMAPhistCR_0_GHG!AK$2:AK$208,MATCH(Calculations_Table1!$A189,PRIMAPhistCR_0_GHG!$D$2:$D$208,0))</f>
        <v>154.78298000000001</v>
      </c>
      <c r="X189">
        <f>INDEX(PRIMAPhistCR_0_GHG!AL$2:AL$208,MATCH(Calculations_Table1!$A189,PRIMAPhistCR_0_GHG!$D$2:$D$208,0))</f>
        <v>141.93494000000001</v>
      </c>
      <c r="Y189">
        <f>INDEX(PRIMAPhistCR_0_GHG!AM$2:AM$208,MATCH(Calculations_Table1!$A189,PRIMAPhistCR_0_GHG!$D$2:$D$208,0))</f>
        <v>140.55376000000001</v>
      </c>
      <c r="AA189">
        <f>INDEX(UNPop_WPP2022_UN_2020_1July!$M$18:$M$303,MATCH(Calculations_Table1!A189,UNPop_WPP2022_UN_2020_1July!$F$18:$F$303,0))</f>
        <v>15.585000000000001</v>
      </c>
      <c r="AC189">
        <f t="shared" si="33"/>
        <v>1.1600447399999998</v>
      </c>
      <c r="AD189">
        <f t="shared" si="34"/>
        <v>0.55650215636363631</v>
      </c>
      <c r="AE189">
        <f t="shared" si="41"/>
        <v>0.60354258363636348</v>
      </c>
      <c r="AF189">
        <f>INDEX(PRIMAPhistCR_0_CO2!AE$2:AE$208,MATCH(Calculations_Table1!$A189,PRIMAPhistCR_0_CO2!$D$2:$D$208,0))</f>
        <v>117.72161</v>
      </c>
      <c r="AG189">
        <f>INDEX(PRIMAPhistCR_0_CO2!AF$2:AF$208,MATCH(Calculations_Table1!$A189,PRIMAPhistCR_0_CO2!$D$2:$D$208,0))</f>
        <v>139.72119000000001</v>
      </c>
      <c r="AH189">
        <f>INDEX(PRIMAPhistCR_0_CO2!AG$2:AG$208,MATCH(Calculations_Table1!$A189,PRIMAPhistCR_0_CO2!$D$2:$D$208,0))</f>
        <v>154.38951</v>
      </c>
      <c r="AI189">
        <f>INDEX(PRIMAPhistCR_0_CO2!AH$2:AH$208,MATCH(Calculations_Table1!$A189,PRIMAPhistCR_0_CO2!$D$2:$D$208,0))</f>
        <v>154.00139999999999</v>
      </c>
      <c r="AJ189">
        <f>INDEX(PRIMAPhistCR_0_CO2!AI$2:AI$208,MATCH(Calculations_Table1!$A189,PRIMAPhistCR_0_CO2!$D$2:$D$208,0))</f>
        <v>143.00129999999999</v>
      </c>
      <c r="AK189">
        <f>INDEX(PRIMAPhistCR_0_CO2!AJ$2:AJ$208,MATCH(Calculations_Table1!$A189,PRIMAPhistCR_0_CO2!$D$2:$D$208,0))</f>
        <v>146.60973999999999</v>
      </c>
      <c r="AL189">
        <f>INDEX(PRIMAPhistCR_0_CO2!AK$2:AK$208,MATCH(Calculations_Table1!$A189,PRIMAPhistCR_0_CO2!$D$2:$D$208,0))</f>
        <v>149.81725</v>
      </c>
      <c r="AM189">
        <f>INDEX(PRIMAPhistCR_0_CO2!AL$2:AL$208,MATCH(Calculations_Table1!$A189,PRIMAPhistCR_0_CO2!$D$2:$D$208,0))</f>
        <v>136.98723000000001</v>
      </c>
      <c r="AN189">
        <f>INDEX(PRIMAPhistCR_0_CO2!AM$2:AM$208,MATCH(Calculations_Table1!$A189,PRIMAPhistCR_0_CO2!$D$2:$D$208,0))</f>
        <v>135.51712000000001</v>
      </c>
    </row>
    <row r="190" spans="1:40" x14ac:dyDescent="0.2">
      <c r="A190" t="s">
        <v>110</v>
      </c>
      <c r="B190" t="s">
        <v>408</v>
      </c>
      <c r="C190" t="str">
        <f t="shared" si="35"/>
        <v>Kiribati</v>
      </c>
      <c r="D190">
        <f t="shared" si="36"/>
        <v>0.78655698800000007</v>
      </c>
      <c r="E190">
        <f t="shared" si="37"/>
        <v>0.373911304</v>
      </c>
      <c r="F190">
        <f t="shared" si="38"/>
        <v>0.41264568400000007</v>
      </c>
      <c r="G190" s="1">
        <f t="shared" si="28"/>
        <v>3.5395064459999999E-7</v>
      </c>
      <c r="H190" s="1">
        <f t="shared" si="29"/>
        <v>1.8569055780000001E-7</v>
      </c>
      <c r="I190" s="1">
        <f t="shared" si="30"/>
        <v>1.3292045791363638E-7</v>
      </c>
      <c r="J190" s="1">
        <f t="shared" si="31"/>
        <v>2.7988474462886382E-12</v>
      </c>
      <c r="K190" s="1">
        <f t="shared" si="32"/>
        <v>1.4683390224808839E-12</v>
      </c>
      <c r="L190">
        <f t="shared" si="39"/>
        <v>181</v>
      </c>
      <c r="M190">
        <f t="shared" si="40"/>
        <v>185</v>
      </c>
      <c r="Q190">
        <f>INDEX(PRIMAPhistCR_0_GHG!AE$2:AE$208,MATCH(Calculations_Table1!$A190,PRIMAPhistCR_0_GHG!$D$2:$D$208,0))</f>
        <v>79.096621999999996</v>
      </c>
      <c r="R190">
        <f>INDEX(PRIMAPhistCR_0_GHG!AF$2:AF$208,MATCH(Calculations_Table1!$A190,PRIMAPhistCR_0_GHG!$D$2:$D$208,0))</f>
        <v>86.716802999999999</v>
      </c>
      <c r="S190">
        <f>INDEX(PRIMAPhistCR_0_GHG!AG$2:AG$208,MATCH(Calculations_Table1!$A190,PRIMAPhistCR_0_GHG!$D$2:$D$208,0))</f>
        <v>91.112255000000005</v>
      </c>
      <c r="T190">
        <f>INDEX(PRIMAPhistCR_0_GHG!AH$2:AH$208,MATCH(Calculations_Table1!$A190,PRIMAPhistCR_0_GHG!$D$2:$D$208,0))</f>
        <v>95.516582999999997</v>
      </c>
      <c r="U190">
        <f>INDEX(PRIMAPhistCR_0_GHG!AI$2:AI$208,MATCH(Calculations_Table1!$A190,PRIMAPhistCR_0_GHG!$D$2:$D$208,0))</f>
        <v>96.244912999999997</v>
      </c>
      <c r="V190">
        <f>INDEX(PRIMAPhistCR_0_GHG!AJ$2:AJ$208,MATCH(Calculations_Table1!$A190,PRIMAPhistCR_0_GHG!$D$2:$D$208,0))</f>
        <v>98.948864</v>
      </c>
      <c r="W190">
        <f>INDEX(PRIMAPhistCR_0_GHG!AK$2:AK$208,MATCH(Calculations_Table1!$A190,PRIMAPhistCR_0_GHG!$D$2:$D$208,0))</f>
        <v>104.48146</v>
      </c>
      <c r="X190">
        <f>INDEX(PRIMAPhistCR_0_GHG!AL$2:AL$208,MATCH(Calculations_Table1!$A190,PRIMAPhistCR_0_GHG!$D$2:$D$208,0))</f>
        <v>105.34471000000001</v>
      </c>
      <c r="Y190">
        <f>INDEX(PRIMAPhistCR_0_GHG!AM$2:AM$208,MATCH(Calculations_Table1!$A190,PRIMAPhistCR_0_GHG!$D$2:$D$208,0))</f>
        <v>108.1914</v>
      </c>
      <c r="AA190">
        <f>INDEX(UNPop_WPP2022_UN_2020_1July!$M$18:$M$303,MATCH(Calculations_Table1!A190,UNPop_WPP2022_UN_2020_1July!$F$18:$F$303,0))</f>
        <v>126.46299999999999</v>
      </c>
      <c r="AC190">
        <f t="shared" si="33"/>
        <v>0.53285023500000006</v>
      </c>
      <c r="AD190">
        <f t="shared" si="34"/>
        <v>0.23747143963636366</v>
      </c>
      <c r="AE190">
        <f t="shared" si="41"/>
        <v>0.29537879536363643</v>
      </c>
      <c r="AF190">
        <f>INDEX(PRIMAPhistCR_0_CO2!AE$2:AE$208,MATCH(Calculations_Table1!$A190,PRIMAPhistCR_0_CO2!$D$2:$D$208,0))</f>
        <v>50.234343000000003</v>
      </c>
      <c r="AG190">
        <f>INDEX(PRIMAPhistCR_0_CO2!AF$2:AF$208,MATCH(Calculations_Table1!$A190,PRIMAPhistCR_0_CO2!$D$2:$D$208,0))</f>
        <v>57.349679000000002</v>
      </c>
      <c r="AH190">
        <f>INDEX(PRIMAPhistCR_0_CO2!AG$2:AG$208,MATCH(Calculations_Table1!$A190,PRIMAPhistCR_0_CO2!$D$2:$D$208,0))</f>
        <v>60.908366000000001</v>
      </c>
      <c r="AI190">
        <f>INDEX(PRIMAPhistCR_0_CO2!AH$2:AH$208,MATCH(Calculations_Table1!$A190,PRIMAPhistCR_0_CO2!$D$2:$D$208,0))</f>
        <v>64.464466999999999</v>
      </c>
      <c r="AJ190">
        <f>INDEX(PRIMAPhistCR_0_CO2!AI$2:AI$208,MATCH(Calculations_Table1!$A190,PRIMAPhistCR_0_CO2!$D$2:$D$208,0))</f>
        <v>64.558555999999996</v>
      </c>
      <c r="AK190">
        <f>INDEX(PRIMAPhistCR_0_CO2!AJ$2:AJ$208,MATCH(Calculations_Table1!$A190,PRIMAPhistCR_0_CO2!$D$2:$D$208,0))</f>
        <v>66.709512000000004</v>
      </c>
      <c r="AL190">
        <f>INDEX(PRIMAPhistCR_0_CO2!AK$2:AK$208,MATCH(Calculations_Table1!$A190,PRIMAPhistCR_0_CO2!$D$2:$D$208,0))</f>
        <v>72.041428999999994</v>
      </c>
      <c r="AM190">
        <f>INDEX(PRIMAPhistCR_0_CO2!AL$2:AL$208,MATCH(Calculations_Table1!$A190,PRIMAPhistCR_0_CO2!$D$2:$D$208,0))</f>
        <v>72.334506000000005</v>
      </c>
      <c r="AN190">
        <f>INDEX(PRIMAPhistCR_0_CO2!AM$2:AM$208,MATCH(Calculations_Table1!$A190,PRIMAPhistCR_0_CO2!$D$2:$D$208,0))</f>
        <v>74.483720000000005</v>
      </c>
    </row>
    <row r="191" spans="1:40" x14ac:dyDescent="0.2">
      <c r="A191" t="s">
        <v>54</v>
      </c>
      <c r="B191" t="s">
        <v>409</v>
      </c>
      <c r="C191" t="str">
        <f t="shared" si="35"/>
        <v>Cook Islands</v>
      </c>
      <c r="D191">
        <f t="shared" si="36"/>
        <v>0.73159371500000003</v>
      </c>
      <c r="E191">
        <f t="shared" si="37"/>
        <v>0.40407580436363638</v>
      </c>
      <c r="F191">
        <f t="shared" si="38"/>
        <v>0.32751791063636365</v>
      </c>
      <c r="G191" s="1">
        <f t="shared" si="28"/>
        <v>3.2921717175000002E-7</v>
      </c>
      <c r="H191" s="1">
        <f t="shared" si="29"/>
        <v>1.4738305978636365E-7</v>
      </c>
      <c r="I191" s="1">
        <f t="shared" si="30"/>
        <v>1.2387170785909089E-7</v>
      </c>
      <c r="J191" s="1">
        <f t="shared" si="31"/>
        <v>1.9332736611075224E-11</v>
      </c>
      <c r="K191" s="1">
        <f t="shared" si="32"/>
        <v>8.654827634409751E-12</v>
      </c>
      <c r="L191">
        <f t="shared" si="39"/>
        <v>182</v>
      </c>
      <c r="M191">
        <f t="shared" si="40"/>
        <v>89</v>
      </c>
      <c r="Q191">
        <f>INDEX(PRIMAPhistCR_0_GHG!AE$2:AE$208,MATCH(Calculations_Table1!$A191,PRIMAPhistCR_0_GHG!$D$2:$D$208,0))</f>
        <v>85.477574000000004</v>
      </c>
      <c r="R191">
        <f>INDEX(PRIMAPhistCR_0_GHG!AF$2:AF$208,MATCH(Calculations_Table1!$A191,PRIMAPhistCR_0_GHG!$D$2:$D$208,0))</f>
        <v>89.219282000000007</v>
      </c>
      <c r="S191">
        <f>INDEX(PRIMAPhistCR_0_GHG!AG$2:AG$208,MATCH(Calculations_Table1!$A191,PRIMAPhistCR_0_GHG!$D$2:$D$208,0))</f>
        <v>85.123970999999997</v>
      </c>
      <c r="T191">
        <f>INDEX(PRIMAPhistCR_0_GHG!AH$2:AH$208,MATCH(Calculations_Table1!$A191,PRIMAPhistCR_0_GHG!$D$2:$D$208,0))</f>
        <v>84.891295999999997</v>
      </c>
      <c r="U191">
        <f>INDEX(PRIMAPhistCR_0_GHG!AI$2:AI$208,MATCH(Calculations_Table1!$A191,PRIMAPhistCR_0_GHG!$D$2:$D$208,0))</f>
        <v>91.640944000000005</v>
      </c>
      <c r="V191">
        <f>INDEX(PRIMAPhistCR_0_GHG!AJ$2:AJ$208,MATCH(Calculations_Table1!$A191,PRIMAPhistCR_0_GHG!$D$2:$D$208,0))</f>
        <v>92.583735000000004</v>
      </c>
      <c r="W191">
        <f>INDEX(PRIMAPhistCR_0_GHG!AK$2:AK$208,MATCH(Calculations_Table1!$A191,PRIMAPhistCR_0_GHG!$D$2:$D$208,0))</f>
        <v>96.842943000000005</v>
      </c>
      <c r="X191">
        <f>INDEX(PRIMAPhistCR_0_GHG!AL$2:AL$208,MATCH(Calculations_Table1!$A191,PRIMAPhistCR_0_GHG!$D$2:$D$208,0))</f>
        <v>95.333844999999997</v>
      </c>
      <c r="Y191">
        <f>INDEX(PRIMAPhistCR_0_GHG!AM$2:AM$208,MATCH(Calculations_Table1!$A191,PRIMAPhistCR_0_GHG!$D$2:$D$208,0))</f>
        <v>95.957699000000005</v>
      </c>
      <c r="AA191">
        <f>INDEX(UNPop_WPP2022_UN_2020_1July!$M$18:$M$303,MATCH(Calculations_Table1!A191,UNPop_WPP2022_UN_2020_1July!$F$18:$F$303,0))</f>
        <v>17.029</v>
      </c>
      <c r="AC191">
        <f t="shared" si="33"/>
        <v>0.57043492299999998</v>
      </c>
      <c r="AD191">
        <f t="shared" si="34"/>
        <v>0.2951644610909091</v>
      </c>
      <c r="AE191">
        <f t="shared" si="41"/>
        <v>0.27527046190909088</v>
      </c>
      <c r="AF191">
        <f>INDEX(PRIMAPhistCR_0_CO2!AE$2:AE$208,MATCH(Calculations_Table1!$A191,PRIMAPhistCR_0_CO2!$D$2:$D$208,0))</f>
        <v>62.438636000000002</v>
      </c>
      <c r="AG191">
        <f>INDEX(PRIMAPhistCR_0_CO2!AF$2:AF$208,MATCH(Calculations_Table1!$A191,PRIMAPhistCR_0_CO2!$D$2:$D$208,0))</f>
        <v>66.152486999999994</v>
      </c>
      <c r="AH191">
        <f>INDEX(PRIMAPhistCR_0_CO2!AG$2:AG$208,MATCH(Calculations_Table1!$A191,PRIMAPhistCR_0_CO2!$D$2:$D$208,0))</f>
        <v>62.482720999999998</v>
      </c>
      <c r="AI191">
        <f>INDEX(PRIMAPhistCR_0_CO2!AH$2:AH$208,MATCH(Calculations_Table1!$A191,PRIMAPhistCR_0_CO2!$D$2:$D$208,0))</f>
        <v>62.488143000000001</v>
      </c>
      <c r="AJ191">
        <f>INDEX(PRIMAPhistCR_0_CO2!AI$2:AI$208,MATCH(Calculations_Table1!$A191,PRIMAPhistCR_0_CO2!$D$2:$D$208,0))</f>
        <v>69.940486000000007</v>
      </c>
      <c r="AK191">
        <f>INDEX(PRIMAPhistCR_0_CO2!AJ$2:AJ$208,MATCH(Calculations_Table1!$A191,PRIMAPhistCR_0_CO2!$D$2:$D$208,0))</f>
        <v>72.244254999999995</v>
      </c>
      <c r="AL191">
        <f>INDEX(PRIMAPhistCR_0_CO2!AK$2:AK$208,MATCH(Calculations_Table1!$A191,PRIMAPhistCR_0_CO2!$D$2:$D$208,0))</f>
        <v>78.059504000000004</v>
      </c>
      <c r="AM191">
        <f>INDEX(PRIMAPhistCR_0_CO2!AL$2:AL$208,MATCH(Calculations_Table1!$A191,PRIMAPhistCR_0_CO2!$D$2:$D$208,0))</f>
        <v>78.366462999999996</v>
      </c>
      <c r="AN191">
        <f>INDEX(PRIMAPhistCR_0_CO2!AM$2:AM$208,MATCH(Calculations_Table1!$A191,PRIMAPhistCR_0_CO2!$D$2:$D$208,0))</f>
        <v>80.700863999999996</v>
      </c>
    </row>
    <row r="192" spans="1:40" x14ac:dyDescent="0.2">
      <c r="A192" t="s">
        <v>127</v>
      </c>
      <c r="B192" t="s">
        <v>410</v>
      </c>
      <c r="C192" t="str">
        <f t="shared" si="35"/>
        <v>Monaco</v>
      </c>
      <c r="D192">
        <f t="shared" si="36"/>
        <v>0.66029395199999996</v>
      </c>
      <c r="E192">
        <f t="shared" si="37"/>
        <v>0.4333224149090909</v>
      </c>
      <c r="F192">
        <f t="shared" si="38"/>
        <v>0.22697153709090906</v>
      </c>
      <c r="G192" s="1">
        <f t="shared" si="28"/>
        <v>2.9713227839999995E-7</v>
      </c>
      <c r="H192" s="1">
        <f t="shared" si="29"/>
        <v>1.0213719169090907E-7</v>
      </c>
      <c r="I192" s="1">
        <f t="shared" si="30"/>
        <v>8.8345632068181723E-8</v>
      </c>
      <c r="J192" s="1">
        <f t="shared" si="31"/>
        <v>8.0475672607117695E-12</v>
      </c>
      <c r="K192" s="1">
        <f t="shared" si="32"/>
        <v>2.7662962919373021E-12</v>
      </c>
      <c r="L192">
        <f t="shared" si="39"/>
        <v>183</v>
      </c>
      <c r="M192">
        <f t="shared" si="40"/>
        <v>152</v>
      </c>
      <c r="Q192">
        <f>INDEX(PRIMAPhistCR_0_GHG!AE$2:AE$208,MATCH(Calculations_Table1!$A192,PRIMAPhistCR_0_GHG!$D$2:$D$208,0))</f>
        <v>91.664356999999995</v>
      </c>
      <c r="R192">
        <f>INDEX(PRIMAPhistCR_0_GHG!AF$2:AF$208,MATCH(Calculations_Table1!$A192,PRIMAPhistCR_0_GHG!$D$2:$D$208,0))</f>
        <v>85.591641999999993</v>
      </c>
      <c r="S192">
        <f>INDEX(PRIMAPhistCR_0_GHG!AG$2:AG$208,MATCH(Calculations_Table1!$A192,PRIMAPhistCR_0_GHG!$D$2:$D$208,0))</f>
        <v>88.899438000000004</v>
      </c>
      <c r="T192">
        <f>INDEX(PRIMAPhistCR_0_GHG!AH$2:AH$208,MATCH(Calculations_Table1!$A192,PRIMAPhistCR_0_GHG!$D$2:$D$208,0))</f>
        <v>86.985388</v>
      </c>
      <c r="U192">
        <f>INDEX(PRIMAPhistCR_0_GHG!AI$2:AI$208,MATCH(Calculations_Table1!$A192,PRIMAPhistCR_0_GHG!$D$2:$D$208,0))</f>
        <v>83.842113999999995</v>
      </c>
      <c r="V192">
        <f>INDEX(PRIMAPhistCR_0_GHG!AJ$2:AJ$208,MATCH(Calculations_Table1!$A192,PRIMAPhistCR_0_GHG!$D$2:$D$208,0))</f>
        <v>87.225566000000001</v>
      </c>
      <c r="W192">
        <f>INDEX(PRIMAPhistCR_0_GHG!AK$2:AK$208,MATCH(Calculations_Table1!$A192,PRIMAPhistCR_0_GHG!$D$2:$D$208,0))</f>
        <v>83.692980000000006</v>
      </c>
      <c r="X192">
        <f>INDEX(PRIMAPhistCR_0_GHG!AL$2:AL$208,MATCH(Calculations_Table1!$A192,PRIMAPhistCR_0_GHG!$D$2:$D$208,0))</f>
        <v>70.103706000000003</v>
      </c>
      <c r="Y192">
        <f>INDEX(PRIMAPhistCR_0_GHG!AM$2:AM$208,MATCH(Calculations_Table1!$A192,PRIMAPhistCR_0_GHG!$D$2:$D$208,0))</f>
        <v>73.953118000000003</v>
      </c>
      <c r="AA192">
        <f>INDEX(UNPop_WPP2022_UN_2020_1July!$M$18:$M$303,MATCH(Calculations_Table1!A192,UNPop_WPP2022_UN_2020_1July!$F$18:$F$303,0))</f>
        <v>36.921999999999997</v>
      </c>
      <c r="AC192">
        <f t="shared" si="33"/>
        <v>0.56655277299999984</v>
      </c>
      <c r="AD192">
        <f t="shared" si="34"/>
        <v>0.37022914618181824</v>
      </c>
      <c r="AE192">
        <f t="shared" si="41"/>
        <v>0.19632362681818161</v>
      </c>
      <c r="AF192">
        <f>INDEX(PRIMAPhistCR_0_CO2!AE$2:AE$208,MATCH(Calculations_Table1!$A192,PRIMAPhistCR_0_CO2!$D$2:$D$208,0))</f>
        <v>78.317704000000006</v>
      </c>
      <c r="AG192">
        <f>INDEX(PRIMAPhistCR_0_CO2!AF$2:AF$208,MATCH(Calculations_Table1!$A192,PRIMAPhistCR_0_CO2!$D$2:$D$208,0))</f>
        <v>73.471469999999997</v>
      </c>
      <c r="AH192">
        <f>INDEX(PRIMAPhistCR_0_CO2!AG$2:AG$208,MATCH(Calculations_Table1!$A192,PRIMAPhistCR_0_CO2!$D$2:$D$208,0))</f>
        <v>75.839102999999994</v>
      </c>
      <c r="AI192">
        <f>INDEX(PRIMAPhistCR_0_CO2!AH$2:AH$208,MATCH(Calculations_Table1!$A192,PRIMAPhistCR_0_CO2!$D$2:$D$208,0))</f>
        <v>74.250214</v>
      </c>
      <c r="AJ192">
        <f>INDEX(PRIMAPhistCR_0_CO2!AI$2:AI$208,MATCH(Calculations_Table1!$A192,PRIMAPhistCR_0_CO2!$D$2:$D$208,0))</f>
        <v>72.672092000000006</v>
      </c>
      <c r="AK192">
        <f>INDEX(PRIMAPhistCR_0_CO2!AJ$2:AJ$208,MATCH(Calculations_Table1!$A192,PRIMAPhistCR_0_CO2!$D$2:$D$208,0))</f>
        <v>74.367966999999993</v>
      </c>
      <c r="AL192">
        <f>INDEX(PRIMAPhistCR_0_CO2!AK$2:AK$208,MATCH(Calculations_Table1!$A192,PRIMAPhistCR_0_CO2!$D$2:$D$208,0))</f>
        <v>71.154848000000001</v>
      </c>
      <c r="AM192">
        <f>INDEX(PRIMAPhistCR_0_CO2!AL$2:AL$208,MATCH(Calculations_Table1!$A192,PRIMAPhistCR_0_CO2!$D$2:$D$208,0))</f>
        <v>60.456777000000002</v>
      </c>
      <c r="AN192">
        <f>INDEX(PRIMAPhistCR_0_CO2!AM$2:AM$208,MATCH(Calculations_Table1!$A192,PRIMAPhistCR_0_CO2!$D$2:$D$208,0))</f>
        <v>64.340301999999994</v>
      </c>
    </row>
    <row r="193" spans="1:40" x14ac:dyDescent="0.2">
      <c r="A193" t="s">
        <v>152</v>
      </c>
      <c r="B193" t="s">
        <v>411</v>
      </c>
      <c r="C193" t="str">
        <f t="shared" si="35"/>
        <v>Nauru</v>
      </c>
      <c r="D193">
        <f t="shared" si="36"/>
        <v>0.40094964800000005</v>
      </c>
      <c r="E193">
        <f t="shared" si="37"/>
        <v>0.22335104290909091</v>
      </c>
      <c r="F193">
        <f t="shared" si="38"/>
        <v>0.17759860509090913</v>
      </c>
      <c r="G193" s="1">
        <f t="shared" si="28"/>
        <v>1.8042734160000002E-7</v>
      </c>
      <c r="H193" s="1">
        <f t="shared" si="29"/>
        <v>7.99193722909091E-8</v>
      </c>
      <c r="I193" s="1">
        <f t="shared" si="30"/>
        <v>7.0729289222727248E-8</v>
      </c>
      <c r="J193" s="1">
        <f t="shared" si="31"/>
        <v>1.4651022460414129E-11</v>
      </c>
      <c r="K193" s="1">
        <f t="shared" si="32"/>
        <v>6.4895958011294442E-12</v>
      </c>
      <c r="L193">
        <f t="shared" si="39"/>
        <v>184</v>
      </c>
      <c r="M193">
        <f t="shared" si="40"/>
        <v>114</v>
      </c>
      <c r="Q193">
        <f>INDEX(PRIMAPhistCR_0_GHG!AE$2:AE$208,MATCH(Calculations_Table1!$A193,PRIMAPhistCR_0_GHG!$D$2:$D$208,0))</f>
        <v>47.247335999999997</v>
      </c>
      <c r="R193">
        <f>INDEX(PRIMAPhistCR_0_GHG!AF$2:AF$208,MATCH(Calculations_Table1!$A193,PRIMAPhistCR_0_GHG!$D$2:$D$208,0))</f>
        <v>50.801872000000003</v>
      </c>
      <c r="S193">
        <f>INDEX(PRIMAPhistCR_0_GHG!AG$2:AG$208,MATCH(Calculations_Table1!$A193,PRIMAPhistCR_0_GHG!$D$2:$D$208,0))</f>
        <v>54.068873000000004</v>
      </c>
      <c r="T193">
        <f>INDEX(PRIMAPhistCR_0_GHG!AH$2:AH$208,MATCH(Calculations_Table1!$A193,PRIMAPhistCR_0_GHG!$D$2:$D$208,0))</f>
        <v>44.790126000000001</v>
      </c>
      <c r="U193">
        <f>INDEX(PRIMAPhistCR_0_GHG!AI$2:AI$208,MATCH(Calculations_Table1!$A193,PRIMAPhistCR_0_GHG!$D$2:$D$208,0))</f>
        <v>47.963186999999998</v>
      </c>
      <c r="V193">
        <f>INDEX(PRIMAPhistCR_0_GHG!AJ$2:AJ$208,MATCH(Calculations_Table1!$A193,PRIMAPhistCR_0_GHG!$D$2:$D$208,0))</f>
        <v>49.398631000000002</v>
      </c>
      <c r="W193">
        <f>INDEX(PRIMAPhistCR_0_GHG!AK$2:AK$208,MATCH(Calculations_Table1!$A193,PRIMAPhistCR_0_GHG!$D$2:$D$208,0))</f>
        <v>53.206024999999997</v>
      </c>
      <c r="X193">
        <f>INDEX(PRIMAPhistCR_0_GHG!AL$2:AL$208,MATCH(Calculations_Table1!$A193,PRIMAPhistCR_0_GHG!$D$2:$D$208,0))</f>
        <v>53.624718000000001</v>
      </c>
      <c r="Y193">
        <f>INDEX(PRIMAPhistCR_0_GHG!AM$2:AM$208,MATCH(Calculations_Table1!$A193,PRIMAPhistCR_0_GHG!$D$2:$D$208,0))</f>
        <v>47.096215999999998</v>
      </c>
      <c r="AA193">
        <f>INDEX(UNPop_WPP2022_UN_2020_1July!$M$18:$M$303,MATCH(Calculations_Table1!A193,UNPop_WPP2022_UN_2020_1July!$F$18:$F$303,0))</f>
        <v>12.315</v>
      </c>
      <c r="AC193">
        <f t="shared" si="33"/>
        <v>0.34965404699999997</v>
      </c>
      <c r="AD193">
        <f t="shared" si="34"/>
        <v>0.19247784872727275</v>
      </c>
      <c r="AE193">
        <f t="shared" si="41"/>
        <v>0.15717619827272722</v>
      </c>
      <c r="AF193">
        <f>INDEX(PRIMAPhistCR_0_CO2!AE$2:AE$208,MATCH(Calculations_Table1!$A193,PRIMAPhistCR_0_CO2!$D$2:$D$208,0))</f>
        <v>40.716467999999999</v>
      </c>
      <c r="AG193">
        <f>INDEX(PRIMAPhistCR_0_CO2!AF$2:AF$208,MATCH(Calculations_Table1!$A193,PRIMAPhistCR_0_CO2!$D$2:$D$208,0))</f>
        <v>43.848503999999998</v>
      </c>
      <c r="AH193">
        <f>INDEX(PRIMAPhistCR_0_CO2!AG$2:AG$208,MATCH(Calculations_Table1!$A193,PRIMAPhistCR_0_CO2!$D$2:$D$208,0))</f>
        <v>46.980539999999998</v>
      </c>
      <c r="AI193">
        <f>INDEX(PRIMAPhistCR_0_CO2!AH$2:AH$208,MATCH(Calculations_Table1!$A193,PRIMAPhistCR_0_CO2!$D$2:$D$208,0))</f>
        <v>37.584432</v>
      </c>
      <c r="AJ193">
        <f>INDEX(PRIMAPhistCR_0_CO2!AI$2:AI$208,MATCH(Calculations_Table1!$A193,PRIMAPhistCR_0_CO2!$D$2:$D$208,0))</f>
        <v>40.716467999999999</v>
      </c>
      <c r="AK193">
        <f>INDEX(PRIMAPhistCR_0_CO2!AJ$2:AJ$208,MATCH(Calculations_Table1!$A193,PRIMAPhistCR_0_CO2!$D$2:$D$208,0))</f>
        <v>42.151910999999998</v>
      </c>
      <c r="AL193">
        <f>INDEX(PRIMAPhistCR_0_CO2!AK$2:AK$208,MATCH(Calculations_Table1!$A193,PRIMAPhistCR_0_CO2!$D$2:$D$208,0))</f>
        <v>45.546849000000002</v>
      </c>
      <c r="AM193">
        <f>INDEX(PRIMAPhistCR_0_CO2!AL$2:AL$208,MATCH(Calculations_Table1!$A193,PRIMAPhistCR_0_CO2!$D$2:$D$208,0))</f>
        <v>45.729126999999998</v>
      </c>
      <c r="AN193">
        <f>INDEX(PRIMAPhistCR_0_CO2!AM$2:AM$208,MATCH(Calculations_Table1!$A193,PRIMAPhistCR_0_CO2!$D$2:$D$208,0))</f>
        <v>47.096215999999998</v>
      </c>
    </row>
    <row r="194" spans="1:40" x14ac:dyDescent="0.2">
      <c r="A194" t="s">
        <v>201</v>
      </c>
      <c r="B194" t="s">
        <v>412</v>
      </c>
      <c r="C194" t="str">
        <f t="shared" si="35"/>
        <v>Tuvalu</v>
      </c>
      <c r="D194">
        <f t="shared" si="36"/>
        <v>0.16883313799999997</v>
      </c>
      <c r="E194">
        <f t="shared" si="37"/>
        <v>0.10132724727272727</v>
      </c>
      <c r="F194">
        <f t="shared" si="38"/>
        <v>6.7505890727272699E-2</v>
      </c>
      <c r="G194" s="1">
        <f t="shared" si="28"/>
        <v>7.5974912099999984E-8</v>
      </c>
      <c r="H194" s="1">
        <f t="shared" si="29"/>
        <v>3.0377650827272711E-8</v>
      </c>
      <c r="I194" s="1">
        <f t="shared" si="30"/>
        <v>1.8346920872727271E-8</v>
      </c>
      <c r="J194" s="1">
        <f t="shared" si="31"/>
        <v>6.8637557231908916E-12</v>
      </c>
      <c r="K194" s="1">
        <f t="shared" si="32"/>
        <v>2.7443898118414229E-12</v>
      </c>
      <c r="L194">
        <f t="shared" si="39"/>
        <v>185</v>
      </c>
      <c r="M194">
        <f t="shared" si="40"/>
        <v>163</v>
      </c>
      <c r="Q194">
        <f>INDEX(PRIMAPhistCR_0_GHG!AE$2:AE$208,MATCH(Calculations_Table1!$A194,PRIMAPhistCR_0_GHG!$D$2:$D$208,0))</f>
        <v>21.434609999999999</v>
      </c>
      <c r="R194">
        <f>INDEX(PRIMAPhistCR_0_GHG!AF$2:AF$208,MATCH(Calculations_Table1!$A194,PRIMAPhistCR_0_GHG!$D$2:$D$208,0))</f>
        <v>21.535049999999998</v>
      </c>
      <c r="S194">
        <f>INDEX(PRIMAPhistCR_0_GHG!AG$2:AG$208,MATCH(Calculations_Table1!$A194,PRIMAPhistCR_0_GHG!$D$2:$D$208,0))</f>
        <v>21.66339</v>
      </c>
      <c r="T194">
        <f>INDEX(PRIMAPhistCR_0_GHG!AH$2:AH$208,MATCH(Calculations_Table1!$A194,PRIMAPhistCR_0_GHG!$D$2:$D$208,0))</f>
        <v>21.796710000000001</v>
      </c>
      <c r="U194">
        <f>INDEX(PRIMAPhistCR_0_GHG!AI$2:AI$208,MATCH(Calculations_Table1!$A194,PRIMAPhistCR_0_GHG!$D$2:$D$208,0))</f>
        <v>21.88599</v>
      </c>
      <c r="V194">
        <f>INDEX(PRIMAPhistCR_0_GHG!AJ$2:AJ$208,MATCH(Calculations_Table1!$A194,PRIMAPhistCR_0_GHG!$D$2:$D$208,0))</f>
        <v>22.346333999999999</v>
      </c>
      <c r="W194">
        <f>INDEX(PRIMAPhistCR_0_GHG!AK$2:AK$208,MATCH(Calculations_Table1!$A194,PRIMAPhistCR_0_GHG!$D$2:$D$208,0))</f>
        <v>23.374521999999999</v>
      </c>
      <c r="X194">
        <f>INDEX(PRIMAPhistCR_0_GHG!AL$2:AL$208,MATCH(Calculations_Table1!$A194,PRIMAPhistCR_0_GHG!$D$2:$D$208,0))</f>
        <v>23.507466999999998</v>
      </c>
      <c r="Y194">
        <f>INDEX(PRIMAPhistCR_0_GHG!AM$2:AM$208,MATCH(Calculations_Table1!$A194,PRIMAPhistCR_0_GHG!$D$2:$D$208,0))</f>
        <v>12.723675</v>
      </c>
      <c r="AA194">
        <f>INDEX(UNPop_WPP2022_UN_2020_1July!$M$18:$M$303,MATCH(Calculations_Table1!A194,UNPop_WPP2022_UN_2020_1July!$F$18:$F$303,0))</f>
        <v>11.069000000000001</v>
      </c>
      <c r="AC194">
        <f t="shared" si="33"/>
        <v>9.2771408E-2</v>
      </c>
      <c r="AD194">
        <f t="shared" si="34"/>
        <v>5.2000472727272727E-2</v>
      </c>
      <c r="AE194">
        <f t="shared" si="41"/>
        <v>4.0770935272727273E-2</v>
      </c>
      <c r="AF194">
        <f>INDEX(PRIMAPhistCR_0_CO2!AE$2:AE$208,MATCH(Calculations_Table1!$A194,PRIMAPhistCR_0_CO2!$D$2:$D$208,0))</f>
        <v>11.0001</v>
      </c>
      <c r="AG194">
        <f>INDEX(PRIMAPhistCR_0_CO2!AF$2:AF$208,MATCH(Calculations_Table1!$A194,PRIMAPhistCR_0_CO2!$D$2:$D$208,0))</f>
        <v>11.0001</v>
      </c>
      <c r="AH194">
        <f>INDEX(PRIMAPhistCR_0_CO2!AG$2:AG$208,MATCH(Calculations_Table1!$A194,PRIMAPhistCR_0_CO2!$D$2:$D$208,0))</f>
        <v>11.0001</v>
      </c>
      <c r="AI194">
        <f>INDEX(PRIMAPhistCR_0_CO2!AH$2:AH$208,MATCH(Calculations_Table1!$A194,PRIMAPhistCR_0_CO2!$D$2:$D$208,0))</f>
        <v>11.0001</v>
      </c>
      <c r="AJ194">
        <f>INDEX(PRIMAPhistCR_0_CO2!AI$2:AI$208,MATCH(Calculations_Table1!$A194,PRIMAPhistCR_0_CO2!$D$2:$D$208,0))</f>
        <v>11.0001</v>
      </c>
      <c r="AK194">
        <f>INDEX(PRIMAPhistCR_0_CO2!AJ$2:AJ$208,MATCH(Calculations_Table1!$A194,PRIMAPhistCR_0_CO2!$D$2:$D$208,0))</f>
        <v>11.387904000000001</v>
      </c>
      <c r="AL194">
        <f>INDEX(PRIMAPhistCR_0_CO2!AK$2:AK$208,MATCH(Calculations_Table1!$A194,PRIMAPhistCR_0_CO2!$D$2:$D$208,0))</f>
        <v>12.305092</v>
      </c>
      <c r="AM194">
        <f>INDEX(PRIMAPhistCR_0_CO2!AL$2:AL$208,MATCH(Calculations_Table1!$A194,PRIMAPhistCR_0_CO2!$D$2:$D$208,0))</f>
        <v>12.354336999999999</v>
      </c>
      <c r="AN194">
        <f>INDEX(PRIMAPhistCR_0_CO2!AM$2:AM$208,MATCH(Calculations_Table1!$A194,PRIMAPhistCR_0_CO2!$D$2:$D$208,0))</f>
        <v>12.723675</v>
      </c>
    </row>
    <row r="195" spans="1:40" x14ac:dyDescent="0.2">
      <c r="A195" t="s">
        <v>173</v>
      </c>
      <c r="B195" t="s">
        <v>413</v>
      </c>
      <c r="C195" t="str">
        <f t="shared" si="35"/>
        <v>Saint Helena, Ascension and Tristan da Cunha</v>
      </c>
      <c r="D195">
        <f t="shared" si="36"/>
        <v>0.10533777700000001</v>
      </c>
      <c r="E195">
        <f t="shared" si="37"/>
        <v>6.1472688727272726E-2</v>
      </c>
      <c r="F195">
        <f t="shared" si="38"/>
        <v>4.3865088272727282E-2</v>
      </c>
      <c r="G195" s="1">
        <f t="shared" si="28"/>
        <v>4.7401999650000001E-8</v>
      </c>
      <c r="H195" s="1">
        <f t="shared" si="29"/>
        <v>1.9739289722727277E-8</v>
      </c>
      <c r="I195" s="1">
        <f t="shared" si="30"/>
        <v>1.6335270981818177E-8</v>
      </c>
      <c r="J195" s="1">
        <f t="shared" si="31"/>
        <v>8.7457563929889302E-12</v>
      </c>
      <c r="K195" s="1">
        <f t="shared" si="32"/>
        <v>3.641935373196915E-12</v>
      </c>
      <c r="L195">
        <f t="shared" si="39"/>
        <v>186</v>
      </c>
      <c r="M195">
        <f t="shared" si="40"/>
        <v>147</v>
      </c>
      <c r="Q195">
        <f>INDEX(PRIMAPhistCR_0_GHG!AE$2:AE$208,MATCH(Calculations_Table1!$A195,PRIMAPhistCR_0_GHG!$D$2:$D$208,0))</f>
        <v>13.003838</v>
      </c>
      <c r="R195">
        <f>INDEX(PRIMAPhistCR_0_GHG!AF$2:AF$208,MATCH(Calculations_Table1!$A195,PRIMAPhistCR_0_GHG!$D$2:$D$208,0))</f>
        <v>12.995469</v>
      </c>
      <c r="S195">
        <f>INDEX(PRIMAPhistCR_0_GHG!AG$2:AG$208,MATCH(Calculations_Table1!$A195,PRIMAPhistCR_0_GHG!$D$2:$D$208,0))</f>
        <v>12.998711999999999</v>
      </c>
      <c r="T195">
        <f>INDEX(PRIMAPhistCR_0_GHG!AH$2:AH$208,MATCH(Calculations_Table1!$A195,PRIMAPhistCR_0_GHG!$D$2:$D$208,0))</f>
        <v>13.087488</v>
      </c>
      <c r="U195">
        <f>INDEX(PRIMAPhistCR_0_GHG!AI$2:AI$208,MATCH(Calculations_Table1!$A195,PRIMAPhistCR_0_GHG!$D$2:$D$208,0))</f>
        <v>13.131581000000001</v>
      </c>
      <c r="V195">
        <f>INDEX(PRIMAPhistCR_0_GHG!AJ$2:AJ$208,MATCH(Calculations_Table1!$A195,PRIMAPhistCR_0_GHG!$D$2:$D$208,0))</f>
        <v>13.755682999999999</v>
      </c>
      <c r="W195">
        <f>INDEX(PRIMAPhistCR_0_GHG!AK$2:AK$208,MATCH(Calculations_Table1!$A195,PRIMAPhistCR_0_GHG!$D$2:$D$208,0))</f>
        <v>13.566706999999999</v>
      </c>
      <c r="X195">
        <f>INDEX(PRIMAPhistCR_0_GHG!AL$2:AL$208,MATCH(Calculations_Table1!$A195,PRIMAPhistCR_0_GHG!$D$2:$D$208,0))</f>
        <v>12.701796999999999</v>
      </c>
      <c r="Y195">
        <f>INDEX(PRIMAPhistCR_0_GHG!AM$2:AM$208,MATCH(Calculations_Table1!$A195,PRIMAPhistCR_0_GHG!$D$2:$D$208,0))</f>
        <v>13.100339999999999</v>
      </c>
      <c r="AA195">
        <f>INDEX(UNPop_WPP2022_UN_2020_1July!$M$18:$M$303,MATCH(Calculations_Table1!A195,UNPop_WPP2022_UN_2020_1July!$F$18:$F$303,0))</f>
        <v>5.42</v>
      </c>
      <c r="AC195">
        <f t="shared" si="33"/>
        <v>8.8362311999999998E-2</v>
      </c>
      <c r="AD195">
        <f t="shared" si="34"/>
        <v>5.2061709818181826E-2</v>
      </c>
      <c r="AE195">
        <f t="shared" si="41"/>
        <v>3.6300602181818173E-2</v>
      </c>
      <c r="AF195">
        <f>INDEX(PRIMAPhistCR_0_CO2!AE$2:AE$208,MATCH(Calculations_Table1!$A195,PRIMAPhistCR_0_CO2!$D$2:$D$208,0))</f>
        <v>11.013054</v>
      </c>
      <c r="AG195">
        <f>INDEX(PRIMAPhistCR_0_CO2!AF$2:AF$208,MATCH(Calculations_Table1!$A195,PRIMAPhistCR_0_CO2!$D$2:$D$208,0))</f>
        <v>11.013031</v>
      </c>
      <c r="AH195">
        <f>INDEX(PRIMAPhistCR_0_CO2!AG$2:AG$208,MATCH(Calculations_Table1!$A195,PRIMAPhistCR_0_CO2!$D$2:$D$208,0))</f>
        <v>11.013134000000001</v>
      </c>
      <c r="AI195">
        <f>INDEX(PRIMAPhistCR_0_CO2!AH$2:AH$208,MATCH(Calculations_Table1!$A195,PRIMAPhistCR_0_CO2!$D$2:$D$208,0))</f>
        <v>11.013684</v>
      </c>
      <c r="AJ195">
        <f>INDEX(PRIMAPhistCR_0_CO2!AI$2:AI$208,MATCH(Calculations_Table1!$A195,PRIMAPhistCR_0_CO2!$D$2:$D$208,0))</f>
        <v>11.014234999999999</v>
      </c>
      <c r="AK195">
        <f>INDEX(PRIMAPhistCR_0_CO2!AJ$2:AJ$208,MATCH(Calculations_Table1!$A195,PRIMAPhistCR_0_CO2!$D$2:$D$208,0))</f>
        <v>11.581576999999999</v>
      </c>
      <c r="AL195">
        <f>INDEX(PRIMAPhistCR_0_CO2!AK$2:AK$208,MATCH(Calculations_Table1!$A195,PRIMAPhistCR_0_CO2!$D$2:$D$208,0))</f>
        <v>11.390065999999999</v>
      </c>
      <c r="AM195">
        <f>INDEX(PRIMAPhistCR_0_CO2!AL$2:AL$208,MATCH(Calculations_Table1!$A195,PRIMAPhistCR_0_CO2!$D$2:$D$208,0))</f>
        <v>10.490131999999999</v>
      </c>
      <c r="AN195">
        <f>INDEX(PRIMAPhistCR_0_CO2!AM$2:AM$208,MATCH(Calculations_Table1!$A195,PRIMAPhistCR_0_CO2!$D$2:$D$208,0))</f>
        <v>10.846453</v>
      </c>
    </row>
    <row r="196" spans="1:40" x14ac:dyDescent="0.2">
      <c r="A196" t="s">
        <v>148</v>
      </c>
      <c r="B196" t="s">
        <v>414</v>
      </c>
      <c r="C196" t="str">
        <f t="shared" si="35"/>
        <v>Niue</v>
      </c>
      <c r="D196">
        <f t="shared" si="36"/>
        <v>0.101586516</v>
      </c>
      <c r="E196">
        <f t="shared" si="37"/>
        <v>5.524631272727272E-2</v>
      </c>
      <c r="F196">
        <f t="shared" si="38"/>
        <v>4.6340203272727282E-2</v>
      </c>
      <c r="G196" s="1">
        <f t="shared" si="28"/>
        <v>4.5713932199999997E-8</v>
      </c>
      <c r="H196" s="1">
        <f t="shared" si="29"/>
        <v>2.0853091472727275E-8</v>
      </c>
      <c r="I196" s="1">
        <f t="shared" si="30"/>
        <v>1.9133299472727277E-8</v>
      </c>
      <c r="J196" s="1">
        <f t="shared" si="31"/>
        <v>2.3539614933058704E-11</v>
      </c>
      <c r="K196" s="1">
        <f t="shared" si="32"/>
        <v>1.0737946175451738E-11</v>
      </c>
      <c r="L196">
        <f t="shared" si="39"/>
        <v>187</v>
      </c>
      <c r="M196">
        <f t="shared" si="40"/>
        <v>66</v>
      </c>
      <c r="Q196">
        <f>INDEX(PRIMAPhistCR_0_GHG!AE$2:AE$208,MATCH(Calculations_Table1!$A196,PRIMAPhistCR_0_GHG!$D$2:$D$208,0))</f>
        <v>11.686719999999999</v>
      </c>
      <c r="R196">
        <f>INDEX(PRIMAPhistCR_0_GHG!AF$2:AF$208,MATCH(Calculations_Table1!$A196,PRIMAPhistCR_0_GHG!$D$2:$D$208,0))</f>
        <v>16.749089999999999</v>
      </c>
      <c r="S196">
        <f>INDEX(PRIMAPhistCR_0_GHG!AG$2:AG$208,MATCH(Calculations_Table1!$A196,PRIMAPhistCR_0_GHG!$D$2:$D$208,0))</f>
        <v>11.706250000000001</v>
      </c>
      <c r="T196">
        <f>INDEX(PRIMAPhistCR_0_GHG!AH$2:AH$208,MATCH(Calculations_Table1!$A196,PRIMAPhistCR_0_GHG!$D$2:$D$208,0))</f>
        <v>11.711830000000001</v>
      </c>
      <c r="U196">
        <f>INDEX(PRIMAPhistCR_0_GHG!AI$2:AI$208,MATCH(Calculations_Table1!$A196,PRIMAPhistCR_0_GHG!$D$2:$D$208,0))</f>
        <v>11.717409999999999</v>
      </c>
      <c r="V196">
        <f>INDEX(PRIMAPhistCR_0_GHG!AJ$2:AJ$208,MATCH(Calculations_Table1!$A196,PRIMAPhistCR_0_GHG!$D$2:$D$208,0))</f>
        <v>12.076554</v>
      </c>
      <c r="W196">
        <f>INDEX(PRIMAPhistCR_0_GHG!AK$2:AK$208,MATCH(Calculations_Table1!$A196,PRIMAPhistCR_0_GHG!$D$2:$D$208,0))</f>
        <v>12.927728</v>
      </c>
      <c r="X196">
        <f>INDEX(PRIMAPhistCR_0_GHG!AL$2:AL$208,MATCH(Calculations_Table1!$A196,PRIMAPhistCR_0_GHG!$D$2:$D$208,0))</f>
        <v>13.00586</v>
      </c>
      <c r="Y196">
        <f>INDEX(PRIMAPhistCR_0_GHG!AM$2:AM$208,MATCH(Calculations_Table1!$A196,PRIMAPhistCR_0_GHG!$D$2:$D$208,0))</f>
        <v>11.691794</v>
      </c>
      <c r="AA196">
        <f>INDEX(UNPop_WPP2022_UN_2020_1July!$M$18:$M$303,MATCH(Calculations_Table1!A196,UNPop_WPP2022_UN_2020_1July!$F$18:$F$303,0))</f>
        <v>1.9419999999999999</v>
      </c>
      <c r="AC196">
        <f t="shared" si="33"/>
        <v>9.0301716000000018E-2</v>
      </c>
      <c r="AD196">
        <f t="shared" si="34"/>
        <v>4.778327272727273E-2</v>
      </c>
      <c r="AE196">
        <f t="shared" si="41"/>
        <v>4.2518443272727288E-2</v>
      </c>
      <c r="AF196">
        <f>INDEX(PRIMAPhistCR_0_CO2!AE$2:AE$208,MATCH(Calculations_Table1!$A196,PRIMAPhistCR_0_CO2!$D$2:$D$208,0))</f>
        <v>10.108000000000001</v>
      </c>
      <c r="AG196">
        <f>INDEX(PRIMAPhistCR_0_CO2!AF$2:AF$208,MATCH(Calculations_Table1!$A196,PRIMAPhistCR_0_CO2!$D$2:$D$208,0))</f>
        <v>15.162000000000001</v>
      </c>
      <c r="AH196">
        <f>INDEX(PRIMAPhistCR_0_CO2!AG$2:AG$208,MATCH(Calculations_Table1!$A196,PRIMAPhistCR_0_CO2!$D$2:$D$208,0))</f>
        <v>10.108000000000001</v>
      </c>
      <c r="AI196">
        <f>INDEX(PRIMAPhistCR_0_CO2!AH$2:AH$208,MATCH(Calculations_Table1!$A196,PRIMAPhistCR_0_CO2!$D$2:$D$208,0))</f>
        <v>10.108000000000001</v>
      </c>
      <c r="AJ196">
        <f>INDEX(PRIMAPhistCR_0_CO2!AI$2:AI$208,MATCH(Calculations_Table1!$A196,PRIMAPhistCR_0_CO2!$D$2:$D$208,0))</f>
        <v>10.108000000000001</v>
      </c>
      <c r="AK196">
        <f>INDEX(PRIMAPhistCR_0_CO2!AJ$2:AJ$208,MATCH(Calculations_Table1!$A196,PRIMAPhistCR_0_CO2!$D$2:$D$208,0))</f>
        <v>10.464354</v>
      </c>
      <c r="AL196">
        <f>INDEX(PRIMAPhistCR_0_CO2!AK$2:AK$208,MATCH(Calculations_Table1!$A196,PRIMAPhistCR_0_CO2!$D$2:$D$208,0))</f>
        <v>11.307157999999999</v>
      </c>
      <c r="AM196">
        <f>INDEX(PRIMAPhistCR_0_CO2!AL$2:AL$208,MATCH(Calculations_Table1!$A196,PRIMAPhistCR_0_CO2!$D$2:$D$208,0))</f>
        <v>11.352410000000001</v>
      </c>
      <c r="AN196">
        <f>INDEX(PRIMAPhistCR_0_CO2!AM$2:AM$208,MATCH(Calculations_Table1!$A196,PRIMAPhistCR_0_CO2!$D$2:$D$208,0))</f>
        <v>11.691794</v>
      </c>
    </row>
    <row r="197" spans="1:40" x14ac:dyDescent="0.2">
      <c r="A197" t="s">
        <v>209</v>
      </c>
      <c r="B197" t="s">
        <v>415</v>
      </c>
      <c r="C197" t="str">
        <f t="shared" si="35"/>
        <v>Holy See (Vatican City State)</v>
      </c>
      <c r="D197">
        <f t="shared" si="36"/>
        <v>4.4083210099999999E-2</v>
      </c>
      <c r="E197">
        <f t="shared" si="37"/>
        <v>2.8123961272727274E-2</v>
      </c>
      <c r="F197">
        <f t="shared" si="38"/>
        <v>1.5959248827272725E-2</v>
      </c>
      <c r="G197" s="1">
        <f t="shared" si="28"/>
        <v>1.9837444544999997E-8</v>
      </c>
      <c r="H197" s="1">
        <f t="shared" si="29"/>
        <v>7.1816619722727256E-9</v>
      </c>
      <c r="I197" s="1">
        <f t="shared" si="30"/>
        <v>5.6861658122727294E-9</v>
      </c>
      <c r="J197" s="1">
        <f t="shared" si="31"/>
        <v>3.8148931817307684E-11</v>
      </c>
      <c r="K197" s="1">
        <f t="shared" si="32"/>
        <v>1.381088840821678E-11</v>
      </c>
      <c r="L197">
        <f t="shared" si="39"/>
        <v>188</v>
      </c>
      <c r="M197">
        <f t="shared" si="40"/>
        <v>32</v>
      </c>
      <c r="Q197">
        <f>INDEX(PRIMAPhistCR_0_GHG!AE$2:AE$208,MATCH(Calculations_Table1!$A197,PRIMAPhistCR_0_GHG!$D$2:$D$208,0))</f>
        <v>5.9492995000000004</v>
      </c>
      <c r="R197">
        <f>INDEX(PRIMAPhistCR_0_GHG!AF$2:AF$208,MATCH(Calculations_Table1!$A197,PRIMAPhistCR_0_GHG!$D$2:$D$208,0))</f>
        <v>5.6573200000000003</v>
      </c>
      <c r="S197">
        <f>INDEX(PRIMAPhistCR_0_GHG!AG$2:AG$208,MATCH(Calculations_Table1!$A197,PRIMAPhistCR_0_GHG!$D$2:$D$208,0))</f>
        <v>5.7938837999999997</v>
      </c>
      <c r="T197">
        <f>INDEX(PRIMAPhistCR_0_GHG!AH$2:AH$208,MATCH(Calculations_Table1!$A197,PRIMAPhistCR_0_GHG!$D$2:$D$208,0))</f>
        <v>5.7207648999999998</v>
      </c>
      <c r="U197">
        <f>INDEX(PRIMAPhistCR_0_GHG!AI$2:AI$208,MATCH(Calculations_Table1!$A197,PRIMAPhistCR_0_GHG!$D$2:$D$208,0))</f>
        <v>5.6222896000000002</v>
      </c>
      <c r="V197">
        <f>INDEX(PRIMAPhistCR_0_GHG!AJ$2:AJ$208,MATCH(Calculations_Table1!$A197,PRIMAPhistCR_0_GHG!$D$2:$D$208,0))</f>
        <v>5.6251046000000002</v>
      </c>
      <c r="W197">
        <f>INDEX(PRIMAPhistCR_0_GHG!AK$2:AK$208,MATCH(Calculations_Table1!$A197,PRIMAPhistCR_0_GHG!$D$2:$D$208,0))</f>
        <v>5.4705586999999998</v>
      </c>
      <c r="X197">
        <f>INDEX(PRIMAPhistCR_0_GHG!AL$2:AL$208,MATCH(Calculations_Table1!$A197,PRIMAPhistCR_0_GHG!$D$2:$D$208,0))</f>
        <v>4.9466571000000004</v>
      </c>
      <c r="Y197">
        <f>INDEX(PRIMAPhistCR_0_GHG!AM$2:AM$208,MATCH(Calculations_Table1!$A197,PRIMAPhistCR_0_GHG!$D$2:$D$208,0))</f>
        <v>5.2466314000000001</v>
      </c>
      <c r="AA197">
        <f>INDEX(UNPop_WPP2022_UN_2020_1July!$M$18:$M$303,MATCH(Calculations_Table1!A197,UNPop_WPP2022_UN_2020_1July!$F$18:$F$303,0))</f>
        <v>0.52</v>
      </c>
      <c r="AC197">
        <f t="shared" si="33"/>
        <v>3.5550894500000006E-2</v>
      </c>
      <c r="AD197">
        <f t="shared" si="34"/>
        <v>2.2914970472727274E-2</v>
      </c>
      <c r="AE197">
        <f t="shared" si="41"/>
        <v>1.2635924027272732E-2</v>
      </c>
      <c r="AF197">
        <f>INDEX(PRIMAPhistCR_0_CO2!AE$2:AE$208,MATCH(Calculations_Table1!$A197,PRIMAPhistCR_0_CO2!$D$2:$D$208,0))</f>
        <v>4.8473975999999999</v>
      </c>
      <c r="AG197">
        <f>INDEX(PRIMAPhistCR_0_CO2!AF$2:AF$208,MATCH(Calculations_Table1!$A197,PRIMAPhistCR_0_CO2!$D$2:$D$208,0))</f>
        <v>4.5763179000000003</v>
      </c>
      <c r="AH197">
        <f>INDEX(PRIMAPhistCR_0_CO2!AG$2:AG$208,MATCH(Calculations_Table1!$A197,PRIMAPhistCR_0_CO2!$D$2:$D$208,0))</f>
        <v>4.7136034000000002</v>
      </c>
      <c r="AI197">
        <f>INDEX(PRIMAPhistCR_0_CO2!AH$2:AH$208,MATCH(Calculations_Table1!$A197,PRIMAPhistCR_0_CO2!$D$2:$D$208,0))</f>
        <v>4.6395828000000003</v>
      </c>
      <c r="AJ197">
        <f>INDEX(PRIMAPhistCR_0_CO2!AI$2:AI$208,MATCH(Calculations_Table1!$A197,PRIMAPhistCR_0_CO2!$D$2:$D$208,0))</f>
        <v>4.5423191000000003</v>
      </c>
      <c r="AK197">
        <f>INDEX(PRIMAPhistCR_0_CO2!AJ$2:AJ$208,MATCH(Calculations_Table1!$A197,PRIMAPhistCR_0_CO2!$D$2:$D$208,0))</f>
        <v>4.5239735999999997</v>
      </c>
      <c r="AL197">
        <f>INDEX(PRIMAPhistCR_0_CO2!AK$2:AK$208,MATCH(Calculations_Table1!$A197,PRIMAPhistCR_0_CO2!$D$2:$D$208,0))</f>
        <v>4.4104685999999997</v>
      </c>
      <c r="AM197">
        <f>INDEX(PRIMAPhistCR_0_CO2!AL$2:AL$208,MATCH(Calculations_Table1!$A197,PRIMAPhistCR_0_CO2!$D$2:$D$208,0))</f>
        <v>3.9110868999999999</v>
      </c>
      <c r="AN197">
        <f>INDEX(PRIMAPhistCR_0_CO2!AM$2:AM$208,MATCH(Calculations_Table1!$A197,PRIMAPhistCR_0_CO2!$D$2:$D$208,0))</f>
        <v>4.2335421999999996</v>
      </c>
    </row>
    <row r="198" spans="1:40" x14ac:dyDescent="0.2">
      <c r="A198" t="s">
        <v>194</v>
      </c>
      <c r="B198" t="s">
        <v>416</v>
      </c>
      <c r="C198" t="str">
        <f t="shared" si="35"/>
        <v>Tokelau</v>
      </c>
      <c r="D198">
        <f t="shared" si="36"/>
        <v>4.6188000000000002E-3</v>
      </c>
      <c r="E198">
        <f t="shared" si="37"/>
        <v>3.077738181818182E-3</v>
      </c>
      <c r="F198">
        <f t="shared" si="38"/>
        <v>1.5410618181818181E-3</v>
      </c>
      <c r="G198" s="1">
        <f t="shared" si="28"/>
        <v>2.0784599999999999E-9</v>
      </c>
      <c r="H198" s="1">
        <f t="shared" si="29"/>
        <v>6.9347781818181811E-10</v>
      </c>
      <c r="I198" s="1">
        <f t="shared" si="30"/>
        <v>0</v>
      </c>
      <c r="J198" s="1">
        <f t="shared" si="31"/>
        <v>1.1376354679802955E-12</v>
      </c>
      <c r="K198" s="1">
        <f t="shared" si="32"/>
        <v>3.7957187639946256E-13</v>
      </c>
      <c r="L198">
        <f t="shared" si="39"/>
        <v>189</v>
      </c>
      <c r="M198">
        <f t="shared" si="40"/>
        <v>187</v>
      </c>
      <c r="Q198">
        <f>INDEX(PRIMAPhistCR_0_GHG!AE$2:AE$208,MATCH(Calculations_Table1!$A198,PRIMAPhistCR_0_GHG!$D$2:$D$208,0))</f>
        <v>0.65105999999999997</v>
      </c>
      <c r="R198">
        <f>INDEX(PRIMAPhistCR_0_GHG!AF$2:AF$208,MATCH(Calculations_Table1!$A198,PRIMAPhistCR_0_GHG!$D$2:$D$208,0))</f>
        <v>0.65385000000000004</v>
      </c>
      <c r="S198">
        <f>INDEX(PRIMAPhistCR_0_GHG!AG$2:AG$208,MATCH(Calculations_Table1!$A198,PRIMAPhistCR_0_GHG!$D$2:$D$208,0))</f>
        <v>0.65664</v>
      </c>
      <c r="T198">
        <f>INDEX(PRIMAPhistCR_0_GHG!AH$2:AH$208,MATCH(Calculations_Table1!$A198,PRIMAPhistCR_0_GHG!$D$2:$D$208,0))</f>
        <v>0.66222000000000003</v>
      </c>
      <c r="U198">
        <f>INDEX(PRIMAPhistCR_0_GHG!AI$2:AI$208,MATCH(Calculations_Table1!$A198,PRIMAPhistCR_0_GHG!$D$2:$D$208,0))</f>
        <v>0.66222000000000003</v>
      </c>
      <c r="V198">
        <f>INDEX(PRIMAPhistCR_0_GHG!AJ$2:AJ$208,MATCH(Calculations_Table1!$A198,PRIMAPhistCR_0_GHG!$D$2:$D$208,0))</f>
        <v>0.66500999999999999</v>
      </c>
      <c r="W198">
        <f>INDEX(PRIMAPhistCR_0_GHG!AK$2:AK$208,MATCH(Calculations_Table1!$A198,PRIMAPhistCR_0_GHG!$D$2:$D$208,0))</f>
        <v>0.65942999999999996</v>
      </c>
      <c r="X198">
        <f>INDEX(PRIMAPhistCR_0_GHG!AL$2:AL$208,MATCH(Calculations_Table1!$A198,PRIMAPhistCR_0_GHG!$D$2:$D$208,0))</f>
        <v>0.65942999999999996</v>
      </c>
      <c r="Y198">
        <f>INDEX(PRIMAPhistCR_0_GHG!AM$2:AM$208,MATCH(Calculations_Table1!$A198,PRIMAPhistCR_0_GHG!$D$2:$D$208,0))</f>
        <v>0</v>
      </c>
      <c r="AA198">
        <f>INDEX(UNPop_WPP2022_UN_2020_1July!$M$18:$M$303,MATCH(Calculations_Table1!A198,UNPop_WPP2022_UN_2020_1July!$F$18:$F$303,0))</f>
        <v>1.827</v>
      </c>
      <c r="AC198">
        <f t="shared" si="33"/>
        <v>0</v>
      </c>
      <c r="AD198">
        <f t="shared" si="34"/>
        <v>0</v>
      </c>
      <c r="AE198">
        <f t="shared" si="41"/>
        <v>0</v>
      </c>
      <c r="AF198">
        <f>INDEX(PRIMAPhistCR_0_CO2!AE$2:AE$208,MATCH(Calculations_Table1!$A198,PRIMAPhistCR_0_CO2!$D$2:$D$208,0))</f>
        <v>0</v>
      </c>
      <c r="AG198">
        <f>INDEX(PRIMAPhistCR_0_CO2!AF$2:AF$208,MATCH(Calculations_Table1!$A198,PRIMAPhistCR_0_CO2!$D$2:$D$208,0))</f>
        <v>0</v>
      </c>
      <c r="AH198">
        <f>INDEX(PRIMAPhistCR_0_CO2!AG$2:AG$208,MATCH(Calculations_Table1!$A198,PRIMAPhistCR_0_CO2!$D$2:$D$208,0))</f>
        <v>0</v>
      </c>
      <c r="AI198">
        <f>INDEX(PRIMAPhistCR_0_CO2!AH$2:AH$208,MATCH(Calculations_Table1!$A198,PRIMAPhistCR_0_CO2!$D$2:$D$208,0))</f>
        <v>0</v>
      </c>
      <c r="AJ198">
        <f>INDEX(PRIMAPhistCR_0_CO2!AI$2:AI$208,MATCH(Calculations_Table1!$A198,PRIMAPhistCR_0_CO2!$D$2:$D$208,0))</f>
        <v>0</v>
      </c>
      <c r="AK198">
        <f>INDEX(PRIMAPhistCR_0_CO2!AJ$2:AJ$208,MATCH(Calculations_Table1!$A198,PRIMAPhistCR_0_CO2!$D$2:$D$208,0))</f>
        <v>0</v>
      </c>
      <c r="AL198">
        <f>INDEX(PRIMAPhistCR_0_CO2!AK$2:AK$208,MATCH(Calculations_Table1!$A198,PRIMAPhistCR_0_CO2!$D$2:$D$208,0))</f>
        <v>0</v>
      </c>
      <c r="AM198">
        <f>INDEX(PRIMAPhistCR_0_CO2!AL$2:AL$208,MATCH(Calculations_Table1!$A198,PRIMAPhistCR_0_CO2!$D$2:$D$208,0))</f>
        <v>0</v>
      </c>
      <c r="AN198">
        <f>INDEX(PRIMAPhistCR_0_CO2!AM$2:AM$208,MATCH(Calculations_Table1!$A198,PRIMAPhistCR_0_CO2!$D$2:$D$208,0))</f>
        <v>0</v>
      </c>
    </row>
    <row r="199" spans="1:40" x14ac:dyDescent="0.2">
      <c r="A199" t="s">
        <v>145</v>
      </c>
      <c r="B199" t="s">
        <v>417</v>
      </c>
      <c r="C199" t="str">
        <f t="shared" si="35"/>
        <v>Niger</v>
      </c>
      <c r="D199">
        <f t="shared" si="36"/>
        <v>-0.17689068999999927</v>
      </c>
      <c r="E199">
        <f t="shared" si="37"/>
        <v>-26.677990654545454</v>
      </c>
      <c r="F199">
        <f t="shared" si="38"/>
        <v>26.501099964545453</v>
      </c>
      <c r="G199" s="1">
        <f t="shared" si="28"/>
        <v>-7.9600810499999669E-8</v>
      </c>
      <c r="H199" s="1">
        <f t="shared" si="29"/>
        <v>1.1925494984045453E-5</v>
      </c>
      <c r="I199" s="1">
        <f t="shared" si="30"/>
        <v>-3.7070808504545454E-5</v>
      </c>
      <c r="J199" s="1">
        <f t="shared" si="31"/>
        <v>-3.2712250929669696E-15</v>
      </c>
      <c r="K199" s="1">
        <f t="shared" si="32"/>
        <v>4.9008267871671202E-13</v>
      </c>
      <c r="L199">
        <f t="shared" si="39"/>
        <v>190</v>
      </c>
      <c r="M199">
        <f t="shared" si="40"/>
        <v>190</v>
      </c>
      <c r="Q199">
        <f>INDEX(PRIMAPhistCR_0_GHG!AE$2:AE$208,MATCH(Calculations_Table1!$A199,PRIMAPhistCR_0_GHG!$D$2:$D$208,0))</f>
        <v>-5643.4210999999996</v>
      </c>
      <c r="R199">
        <f>INDEX(PRIMAPhistCR_0_GHG!AF$2:AF$208,MATCH(Calculations_Table1!$A199,PRIMAPhistCR_0_GHG!$D$2:$D$208,0))</f>
        <v>-4212.6135999999997</v>
      </c>
      <c r="S199">
        <f>INDEX(PRIMAPhistCR_0_GHG!AG$2:AG$208,MATCH(Calculations_Table1!$A199,PRIMAPhistCR_0_GHG!$D$2:$D$208,0))</f>
        <v>-3543.6266000000001</v>
      </c>
      <c r="T199">
        <f>INDEX(PRIMAPhistCR_0_GHG!AH$2:AH$208,MATCH(Calculations_Table1!$A199,PRIMAPhistCR_0_GHG!$D$2:$D$208,0))</f>
        <v>-2303.7545</v>
      </c>
      <c r="U199">
        <f>INDEX(PRIMAPhistCR_0_GHG!AI$2:AI$208,MATCH(Calculations_Table1!$A199,PRIMAPhistCR_0_GHG!$D$2:$D$208,0))</f>
        <v>-1315.7157</v>
      </c>
      <c r="V199">
        <f>INDEX(PRIMAPhistCR_0_GHG!AJ$2:AJ$208,MATCH(Calculations_Table1!$A199,PRIMAPhistCR_0_GHG!$D$2:$D$208,0))</f>
        <v>608.09951000000001</v>
      </c>
      <c r="W199">
        <f>INDEX(PRIMAPhistCR_0_GHG!AK$2:AK$208,MATCH(Calculations_Table1!$A199,PRIMAPhistCR_0_GHG!$D$2:$D$208,0))</f>
        <v>2016.35</v>
      </c>
      <c r="X199">
        <f>INDEX(PRIMAPhistCR_0_GHG!AL$2:AL$208,MATCH(Calculations_Table1!$A199,PRIMAPhistCR_0_GHG!$D$2:$D$208,0))</f>
        <v>3460.5320000000002</v>
      </c>
      <c r="Y199">
        <f>INDEX(PRIMAPhistCR_0_GHG!AM$2:AM$208,MATCH(Calculations_Table1!$A199,PRIMAPhistCR_0_GHG!$D$2:$D$208,0))</f>
        <v>5113.8382000000001</v>
      </c>
      <c r="AA199">
        <f>INDEX(UNPop_WPP2022_UN_2020_1July!$M$18:$M$303,MATCH(Calculations_Table1!A199,UNPop_WPP2022_UN_2020_1July!$F$18:$F$303,0))</f>
        <v>24333.638999999999</v>
      </c>
      <c r="AC199">
        <f t="shared" si="33"/>
        <v>-208.85422500000001</v>
      </c>
      <c r="AD199">
        <f t="shared" si="34"/>
        <v>-126.47465054545455</v>
      </c>
      <c r="AE199">
        <f t="shared" si="41"/>
        <v>-82.379574454545462</v>
      </c>
      <c r="AF199">
        <f>INDEX(PRIMAPhistCR_0_CO2!AE$2:AE$208,MATCH(Calculations_Table1!$A199,PRIMAPhistCR_0_CO2!$D$2:$D$208,0))</f>
        <v>-26754.253000000001</v>
      </c>
      <c r="AG199">
        <f>INDEX(PRIMAPhistCR_0_CO2!AF$2:AF$208,MATCH(Calculations_Table1!$A199,PRIMAPhistCR_0_CO2!$D$2:$D$208,0))</f>
        <v>-26341.124</v>
      </c>
      <c r="AH199">
        <f>INDEX(PRIMAPhistCR_0_CO2!AG$2:AG$208,MATCH(Calculations_Table1!$A199,PRIMAPhistCR_0_CO2!$D$2:$D$208,0))</f>
        <v>-26535.146000000001</v>
      </c>
      <c r="AI199">
        <f>INDEX(PRIMAPhistCR_0_CO2!AH$2:AH$208,MATCH(Calculations_Table1!$A199,PRIMAPhistCR_0_CO2!$D$2:$D$208,0))</f>
        <v>-26476.555</v>
      </c>
      <c r="AJ199">
        <f>INDEX(PRIMAPhistCR_0_CO2!AI$2:AI$208,MATCH(Calculations_Table1!$A199,PRIMAPhistCR_0_CO2!$D$2:$D$208,0))</f>
        <v>-26623.98</v>
      </c>
      <c r="AK199">
        <f>INDEX(PRIMAPhistCR_0_CO2!AJ$2:AJ$208,MATCH(Calculations_Table1!$A199,PRIMAPhistCR_0_CO2!$D$2:$D$208,0))</f>
        <v>-25969.662</v>
      </c>
      <c r="AL199">
        <f>INDEX(PRIMAPhistCR_0_CO2!AK$2:AK$208,MATCH(Calculations_Table1!$A199,PRIMAPhistCR_0_CO2!$D$2:$D$208,0))</f>
        <v>-25785.385999999999</v>
      </c>
      <c r="AM199">
        <f>INDEX(PRIMAPhistCR_0_CO2!AL$2:AL$208,MATCH(Calculations_Table1!$A199,PRIMAPhistCR_0_CO2!$D$2:$D$208,0))</f>
        <v>-25779.383999999998</v>
      </c>
      <c r="AN199">
        <f>INDEX(PRIMAPhistCR_0_CO2!AM$2:AM$208,MATCH(Calculations_Table1!$A199,PRIMAPhistCR_0_CO2!$D$2:$D$208,0))</f>
        <v>-25342.988000000001</v>
      </c>
    </row>
    <row r="200" spans="1:40" x14ac:dyDescent="0.2">
      <c r="A200" t="s">
        <v>181</v>
      </c>
      <c r="B200" t="s">
        <v>418</v>
      </c>
      <c r="C200" t="str">
        <f t="shared" si="35"/>
        <v>Sao Tome and Principe</v>
      </c>
      <c r="D200">
        <f t="shared" si="36"/>
        <v>-2.29885378</v>
      </c>
      <c r="E200">
        <f t="shared" si="37"/>
        <v>-1.2221948109090908</v>
      </c>
      <c r="F200">
        <f t="shared" si="38"/>
        <v>-1.0766589690909092</v>
      </c>
      <c r="G200" s="1">
        <f t="shared" si="28"/>
        <v>-1.034484201E-6</v>
      </c>
      <c r="H200" s="1">
        <f t="shared" si="29"/>
        <v>-4.8449653609090909E-7</v>
      </c>
      <c r="I200" s="1">
        <f t="shared" si="30"/>
        <v>-6.2290894949999991E-7</v>
      </c>
      <c r="J200" s="1">
        <f t="shared" si="31"/>
        <v>-4.7314282362411446E-12</v>
      </c>
      <c r="K200" s="1">
        <f t="shared" si="32"/>
        <v>-2.2159454818213836E-12</v>
      </c>
      <c r="L200">
        <f t="shared" si="39"/>
        <v>191</v>
      </c>
      <c r="M200">
        <f t="shared" si="40"/>
        <v>193</v>
      </c>
      <c r="Q200">
        <f>INDEX(PRIMAPhistCR_0_GHG!AE$2:AE$208,MATCH(Calculations_Table1!$A200,PRIMAPhistCR_0_GHG!$D$2:$D$208,0))</f>
        <v>-258.54120999999998</v>
      </c>
      <c r="R200">
        <f>INDEX(PRIMAPhistCR_0_GHG!AF$2:AF$208,MATCH(Calculations_Table1!$A200,PRIMAPhistCR_0_GHG!$D$2:$D$208,0))</f>
        <v>-277.32504</v>
      </c>
      <c r="S200">
        <f>INDEX(PRIMAPhistCR_0_GHG!AG$2:AG$208,MATCH(Calculations_Table1!$A200,PRIMAPhistCR_0_GHG!$D$2:$D$208,0))</f>
        <v>-296.80254000000002</v>
      </c>
      <c r="T200">
        <f>INDEX(PRIMAPhistCR_0_GHG!AH$2:AH$208,MATCH(Calculations_Table1!$A200,PRIMAPhistCR_0_GHG!$D$2:$D$208,0))</f>
        <v>-306.72546</v>
      </c>
      <c r="U200">
        <f>INDEX(PRIMAPhistCR_0_GHG!AI$2:AI$208,MATCH(Calculations_Table1!$A200,PRIMAPhistCR_0_GHG!$D$2:$D$208,0))</f>
        <v>-289.55270000000002</v>
      </c>
      <c r="V200">
        <f>INDEX(PRIMAPhistCR_0_GHG!AJ$2:AJ$208,MATCH(Calculations_Table1!$A200,PRIMAPhistCR_0_GHG!$D$2:$D$208,0))</f>
        <v>-274.29971999999998</v>
      </c>
      <c r="W200">
        <f>INDEX(PRIMAPhistCR_0_GHG!AK$2:AK$208,MATCH(Calculations_Table1!$A200,PRIMAPhistCR_0_GHG!$D$2:$D$208,0))</f>
        <v>-280.70553000000001</v>
      </c>
      <c r="X200">
        <f>INDEX(PRIMAPhistCR_0_GHG!AL$2:AL$208,MATCH(Calculations_Table1!$A200,PRIMAPhistCR_0_GHG!$D$2:$D$208,0))</f>
        <v>-293.13609000000002</v>
      </c>
      <c r="Y200">
        <f>INDEX(PRIMAPhistCR_0_GHG!AM$2:AM$208,MATCH(Calculations_Table1!$A200,PRIMAPhistCR_0_GHG!$D$2:$D$208,0))</f>
        <v>-280.30669999999998</v>
      </c>
      <c r="AA200">
        <f>INDEX(UNPop_WPP2022_UN_2020_1July!$M$18:$M$303,MATCH(Calculations_Table1!A200,UNPop_WPP2022_UN_2020_1July!$F$18:$F$303,0))</f>
        <v>218.64099999999999</v>
      </c>
      <c r="AC200">
        <f t="shared" si="33"/>
        <v>-2.9361290699999998</v>
      </c>
      <c r="AD200">
        <f t="shared" si="34"/>
        <v>-1.55188696</v>
      </c>
      <c r="AE200">
        <f t="shared" si="41"/>
        <v>-1.3842421099999997</v>
      </c>
      <c r="AF200">
        <f>INDEX(PRIMAPhistCR_0_CO2!AE$2:AE$208,MATCH(Calculations_Table1!$A200,PRIMAPhistCR_0_CO2!$D$2:$D$208,0))</f>
        <v>-328.28377999999998</v>
      </c>
      <c r="AG200">
        <f>INDEX(PRIMAPhistCR_0_CO2!AF$2:AF$208,MATCH(Calculations_Table1!$A200,PRIMAPhistCR_0_CO2!$D$2:$D$208,0))</f>
        <v>-350.03302000000002</v>
      </c>
      <c r="AH200">
        <f>INDEX(PRIMAPhistCR_0_CO2!AG$2:AG$208,MATCH(Calculations_Table1!$A200,PRIMAPhistCR_0_CO2!$D$2:$D$208,0))</f>
        <v>-372.09895</v>
      </c>
      <c r="AI200">
        <f>INDEX(PRIMAPhistCR_0_CO2!AH$2:AH$208,MATCH(Calculations_Table1!$A200,PRIMAPhistCR_0_CO2!$D$2:$D$208,0))</f>
        <v>-385.58571000000001</v>
      </c>
      <c r="AJ200">
        <f>INDEX(PRIMAPhistCR_0_CO2!AI$2:AI$208,MATCH(Calculations_Table1!$A200,PRIMAPhistCR_0_CO2!$D$2:$D$208,0))</f>
        <v>-373.74054000000001</v>
      </c>
      <c r="AK200">
        <f>INDEX(PRIMAPhistCR_0_CO2!AJ$2:AJ$208,MATCH(Calculations_Table1!$A200,PRIMAPhistCR_0_CO2!$D$2:$D$208,0))</f>
        <v>-361.90661</v>
      </c>
      <c r="AL200">
        <f>INDEX(PRIMAPhistCR_0_CO2!AK$2:AK$208,MATCH(Calculations_Table1!$A200,PRIMAPhistCR_0_CO2!$D$2:$D$208,0))</f>
        <v>-357.97384</v>
      </c>
      <c r="AM200">
        <f>INDEX(PRIMAPhistCR_0_CO2!AL$2:AL$208,MATCH(Calculations_Table1!$A200,PRIMAPhistCR_0_CO2!$D$2:$D$208,0))</f>
        <v>-373.12693000000002</v>
      </c>
      <c r="AN200">
        <f>INDEX(PRIMAPhistCR_0_CO2!AM$2:AM$208,MATCH(Calculations_Table1!$A200,PRIMAPhistCR_0_CO2!$D$2:$D$208,0))</f>
        <v>-361.66347000000002</v>
      </c>
    </row>
    <row r="201" spans="1:40" x14ac:dyDescent="0.2">
      <c r="A201" t="s">
        <v>215</v>
      </c>
      <c r="B201" t="s">
        <v>419</v>
      </c>
      <c r="C201" t="str">
        <f t="shared" si="35"/>
        <v>Samoa</v>
      </c>
      <c r="D201">
        <f t="shared" si="36"/>
        <v>-3.0240985600000005</v>
      </c>
      <c r="E201">
        <f t="shared" si="37"/>
        <v>-1.9914750581818181</v>
      </c>
      <c r="F201">
        <f t="shared" si="38"/>
        <v>-1.0326235018181824</v>
      </c>
      <c r="G201" s="1">
        <f t="shared" si="28"/>
        <v>-1.3608443520000001E-6</v>
      </c>
      <c r="H201" s="1">
        <f t="shared" si="29"/>
        <v>-4.6468057581818208E-7</v>
      </c>
      <c r="I201" s="1">
        <f t="shared" si="30"/>
        <v>-7.8124443381818169E-7</v>
      </c>
      <c r="J201" s="1">
        <f t="shared" si="31"/>
        <v>-6.331599514258197E-12</v>
      </c>
      <c r="K201" s="1">
        <f t="shared" si="32"/>
        <v>-2.162018972861652E-12</v>
      </c>
      <c r="L201">
        <f t="shared" si="39"/>
        <v>192</v>
      </c>
      <c r="M201">
        <f t="shared" si="40"/>
        <v>194</v>
      </c>
      <c r="Q201">
        <f>INDEX(PRIMAPhistCR_0_GHG!AE$2:AE$208,MATCH(Calculations_Table1!$A201,PRIMAPhistCR_0_GHG!$D$2:$D$208,0))</f>
        <v>-421.27357000000001</v>
      </c>
      <c r="R201">
        <f>INDEX(PRIMAPhistCR_0_GHG!AF$2:AF$208,MATCH(Calculations_Table1!$A201,PRIMAPhistCR_0_GHG!$D$2:$D$208,0))</f>
        <v>-409.66509000000002</v>
      </c>
      <c r="S201">
        <f>INDEX(PRIMAPhistCR_0_GHG!AG$2:AG$208,MATCH(Calculations_Table1!$A201,PRIMAPhistCR_0_GHG!$D$2:$D$208,0))</f>
        <v>-368.47063000000003</v>
      </c>
      <c r="T201">
        <f>INDEX(PRIMAPhistCR_0_GHG!AH$2:AH$208,MATCH(Calculations_Table1!$A201,PRIMAPhistCR_0_GHG!$D$2:$D$208,0))</f>
        <v>-381.30169000000001</v>
      </c>
      <c r="U201">
        <f>INDEX(PRIMAPhistCR_0_GHG!AI$2:AI$208,MATCH(Calculations_Table1!$A201,PRIMAPhistCR_0_GHG!$D$2:$D$208,0))</f>
        <v>-381.22951999999998</v>
      </c>
      <c r="V201">
        <f>INDEX(PRIMAPhistCR_0_GHG!AJ$2:AJ$208,MATCH(Calculations_Table1!$A201,PRIMAPhistCR_0_GHG!$D$2:$D$208,0))</f>
        <v>-364.60498000000001</v>
      </c>
      <c r="W201">
        <f>INDEX(PRIMAPhistCR_0_GHG!AK$2:AK$208,MATCH(Calculations_Table1!$A201,PRIMAPhistCR_0_GHG!$D$2:$D$208,0))</f>
        <v>-398.20600000000002</v>
      </c>
      <c r="X201">
        <f>INDEX(PRIMAPhistCR_0_GHG!AL$2:AL$208,MATCH(Calculations_Table1!$A201,PRIMAPhistCR_0_GHG!$D$2:$D$208,0))</f>
        <v>-366.35115999999999</v>
      </c>
      <c r="Y201">
        <f>INDEX(PRIMAPhistCR_0_GHG!AM$2:AM$208,MATCH(Calculations_Table1!$A201,PRIMAPhistCR_0_GHG!$D$2:$D$208,0))</f>
        <v>-354.26949000000002</v>
      </c>
      <c r="AA201">
        <f>INDEX(UNPop_WPP2022_UN_2020_1July!$M$18:$M$303,MATCH(Calculations_Table1!A201,UNPop_WPP2022_UN_2020_1July!$F$18:$F$303,0))</f>
        <v>214.929</v>
      </c>
      <c r="AC201">
        <f t="shared" si="33"/>
        <v>-4.9269496400000001</v>
      </c>
      <c r="AD201">
        <f t="shared" si="34"/>
        <v>-3.1908508981818184</v>
      </c>
      <c r="AE201">
        <f t="shared" si="41"/>
        <v>-1.7360987418181817</v>
      </c>
      <c r="AF201">
        <f>INDEX(PRIMAPhistCR_0_CO2!AE$2:AE$208,MATCH(Calculations_Table1!$A201,PRIMAPhistCR_0_CO2!$D$2:$D$208,0))</f>
        <v>-674.98769000000004</v>
      </c>
      <c r="AG201">
        <f>INDEX(PRIMAPhistCR_0_CO2!AF$2:AF$208,MATCH(Calculations_Table1!$A201,PRIMAPhistCR_0_CO2!$D$2:$D$208,0))</f>
        <v>-664.37911999999994</v>
      </c>
      <c r="AH201">
        <f>INDEX(PRIMAPhistCR_0_CO2!AG$2:AG$208,MATCH(Calculations_Table1!$A201,PRIMAPhistCR_0_CO2!$D$2:$D$208,0))</f>
        <v>-640.08477000000005</v>
      </c>
      <c r="AI201">
        <f>INDEX(PRIMAPhistCR_0_CO2!AH$2:AH$208,MATCH(Calculations_Table1!$A201,PRIMAPhistCR_0_CO2!$D$2:$D$208,0))</f>
        <v>-629.69690000000003</v>
      </c>
      <c r="AJ201">
        <f>INDEX(PRIMAPhistCR_0_CO2!AI$2:AI$208,MATCH(Calculations_Table1!$A201,PRIMAPhistCR_0_CO2!$D$2:$D$208,0))</f>
        <v>-618.47753999999998</v>
      </c>
      <c r="AK201">
        <f>INDEX(PRIMAPhistCR_0_CO2!AJ$2:AJ$208,MATCH(Calculations_Table1!$A201,PRIMAPhistCR_0_CO2!$D$2:$D$208,0))</f>
        <v>-611.29340000000002</v>
      </c>
      <c r="AL201">
        <f>INDEX(PRIMAPhistCR_0_CO2!AK$2:AK$208,MATCH(Calculations_Table1!$A201,PRIMAPhistCR_0_CO2!$D$2:$D$208,0))</f>
        <v>-591.10909000000004</v>
      </c>
      <c r="AM201">
        <f>INDEX(PRIMAPhistCR_0_CO2!AL$2:AL$208,MATCH(Calculations_Table1!$A201,PRIMAPhistCR_0_CO2!$D$2:$D$208,0))</f>
        <v>-590.00297999999998</v>
      </c>
      <c r="AN201">
        <f>INDEX(PRIMAPhistCR_0_CO2!AM$2:AM$208,MATCH(Calculations_Table1!$A201,PRIMAPhistCR_0_CO2!$D$2:$D$208,0))</f>
        <v>-581.90584000000001</v>
      </c>
    </row>
    <row r="202" spans="1:40" x14ac:dyDescent="0.2">
      <c r="A202" t="s">
        <v>218</v>
      </c>
      <c r="B202" t="s">
        <v>420</v>
      </c>
      <c r="C202" t="str">
        <f t="shared" si="35"/>
        <v>Zambia</v>
      </c>
      <c r="D202">
        <f t="shared" si="36"/>
        <v>-6.8454646300000004</v>
      </c>
      <c r="E202">
        <f t="shared" si="37"/>
        <v>-29.329120836363639</v>
      </c>
      <c r="F202">
        <f t="shared" si="38"/>
        <v>22.483656206363641</v>
      </c>
      <c r="G202" s="1">
        <f t="shared" ref="G202:G214" si="42">D202*$D$4</f>
        <v>-3.0804590835000001E-6</v>
      </c>
      <c r="H202" s="1">
        <f t="shared" ref="H202:H214" si="43">F202*$D$4</f>
        <v>1.0117645292863638E-5</v>
      </c>
      <c r="I202" s="1">
        <f t="shared" ref="I202:I214" si="44">AE202*$D$4</f>
        <v>-2.5528205413636357E-5</v>
      </c>
      <c r="J202" s="1">
        <f t="shared" ref="J202:J214" si="45">G202/AA202/1000</f>
        <v>-1.6274859820638676E-13</v>
      </c>
      <c r="K202" s="1">
        <f t="shared" ref="K202:K214" si="46">H202/AA202/1000</f>
        <v>5.3454129528385428E-13</v>
      </c>
      <c r="L202">
        <f t="shared" si="39"/>
        <v>193</v>
      </c>
      <c r="M202">
        <f t="shared" si="40"/>
        <v>191</v>
      </c>
      <c r="Q202">
        <f>INDEX(PRIMAPhistCR_0_GHG!AE$2:AE$208,MATCH(Calculations_Table1!$A202,PRIMAPhistCR_0_GHG!$D$2:$D$208,0))</f>
        <v>-6204.2371000000003</v>
      </c>
      <c r="R202">
        <f>INDEX(PRIMAPhistCR_0_GHG!AF$2:AF$208,MATCH(Calculations_Table1!$A202,PRIMAPhistCR_0_GHG!$D$2:$D$208,0))</f>
        <v>-5122.9080000000004</v>
      </c>
      <c r="S202">
        <f>INDEX(PRIMAPhistCR_0_GHG!AG$2:AG$208,MATCH(Calculations_Table1!$A202,PRIMAPhistCR_0_GHG!$D$2:$D$208,0))</f>
        <v>-3786.7087000000001</v>
      </c>
      <c r="T202">
        <f>INDEX(PRIMAPhistCR_0_GHG!AH$2:AH$208,MATCH(Calculations_Table1!$A202,PRIMAPhistCR_0_GHG!$D$2:$D$208,0))</f>
        <v>-1298.4237000000001</v>
      </c>
      <c r="U202">
        <f>INDEX(PRIMAPhistCR_0_GHG!AI$2:AI$208,MATCH(Calculations_Table1!$A202,PRIMAPhistCR_0_GHG!$D$2:$D$208,0))</f>
        <v>-107.02685</v>
      </c>
      <c r="V202">
        <f>INDEX(PRIMAPhistCR_0_GHG!AJ$2:AJ$208,MATCH(Calculations_Table1!$A202,PRIMAPhistCR_0_GHG!$D$2:$D$208,0))</f>
        <v>954.10521000000006</v>
      </c>
      <c r="W202">
        <f>INDEX(PRIMAPhistCR_0_GHG!AK$2:AK$208,MATCH(Calculations_Table1!$A202,PRIMAPhistCR_0_GHG!$D$2:$D$208,0))</f>
        <v>1193.8367000000001</v>
      </c>
      <c r="X202">
        <f>INDEX(PRIMAPhistCR_0_GHG!AL$2:AL$208,MATCH(Calculations_Table1!$A202,PRIMAPhistCR_0_GHG!$D$2:$D$208,0))</f>
        <v>275.50211000000002</v>
      </c>
      <c r="Y202">
        <f>INDEX(PRIMAPhistCR_0_GHG!AM$2:AM$208,MATCH(Calculations_Table1!$A202,PRIMAPhistCR_0_GHG!$D$2:$D$208,0))</f>
        <v>1046.1586</v>
      </c>
      <c r="AA202">
        <f>INDEX(UNPop_WPP2022_UN_2020_1July!$M$18:$M$303,MATCH(Calculations_Table1!A202,UNPop_WPP2022_UN_2020_1July!$F$18:$F$303,0))</f>
        <v>18927.715</v>
      </c>
      <c r="AC202">
        <f t="shared" ref="AC202:AC214" si="47">SUM(AG202:AN202)/1000</f>
        <v>-192.70526100000001</v>
      </c>
      <c r="AD202">
        <f t="shared" ref="AD202:AD214" si="48">52/11*AF202/1000</f>
        <v>-135.97591563636365</v>
      </c>
      <c r="AE202">
        <f t="shared" si="41"/>
        <v>-56.729345363636355</v>
      </c>
      <c r="AF202">
        <f>INDEX(PRIMAPhistCR_0_CO2!AE$2:AE$208,MATCH(Calculations_Table1!$A202,PRIMAPhistCR_0_CO2!$D$2:$D$208,0))</f>
        <v>-28764.135999999999</v>
      </c>
      <c r="AG202">
        <f>INDEX(PRIMAPhistCR_0_CO2!AF$2:AF$208,MATCH(Calculations_Table1!$A202,PRIMAPhistCR_0_CO2!$D$2:$D$208,0))</f>
        <v>-27648.937000000002</v>
      </c>
      <c r="AH202">
        <f>INDEX(PRIMAPhistCR_0_CO2!AG$2:AG$208,MATCH(Calculations_Table1!$A202,PRIMAPhistCR_0_CO2!$D$2:$D$208,0))</f>
        <v>-26407.56</v>
      </c>
      <c r="AI202">
        <f>INDEX(PRIMAPhistCR_0_CO2!AH$2:AH$208,MATCH(Calculations_Table1!$A202,PRIMAPhistCR_0_CO2!$D$2:$D$208,0))</f>
        <v>-25439.807000000001</v>
      </c>
      <c r="AJ202">
        <f>INDEX(PRIMAPhistCR_0_CO2!AI$2:AI$208,MATCH(Calculations_Table1!$A202,PRIMAPhistCR_0_CO2!$D$2:$D$208,0))</f>
        <v>-23132.656999999999</v>
      </c>
      <c r="AK202">
        <f>INDEX(PRIMAPhistCR_0_CO2!AJ$2:AJ$208,MATCH(Calculations_Table1!$A202,PRIMAPhistCR_0_CO2!$D$2:$D$208,0))</f>
        <v>-22184.536</v>
      </c>
      <c r="AL202">
        <f>INDEX(PRIMAPhistCR_0_CO2!AK$2:AK$208,MATCH(Calculations_Table1!$A202,PRIMAPhistCR_0_CO2!$D$2:$D$208,0))</f>
        <v>-22609.092000000001</v>
      </c>
      <c r="AM202">
        <f>INDEX(PRIMAPhistCR_0_CO2!AL$2:AL$208,MATCH(Calculations_Table1!$A202,PRIMAPhistCR_0_CO2!$D$2:$D$208,0))</f>
        <v>-22982.608</v>
      </c>
      <c r="AN202">
        <f>INDEX(PRIMAPhistCR_0_CO2!AM$2:AM$208,MATCH(Calculations_Table1!$A202,PRIMAPhistCR_0_CO2!$D$2:$D$208,0))</f>
        <v>-22300.063999999998</v>
      </c>
    </row>
    <row r="203" spans="1:40" x14ac:dyDescent="0.2">
      <c r="A203" t="s">
        <v>197</v>
      </c>
      <c r="B203" t="s">
        <v>421</v>
      </c>
      <c r="C203" t="str">
        <f t="shared" ref="C203:C214" si="49">B203</f>
        <v>Tonga</v>
      </c>
      <c r="D203">
        <f t="shared" ref="D203:D214" si="50">SUM(R203:Y203)/1000</f>
        <v>-12.009762300000002</v>
      </c>
      <c r="E203">
        <f t="shared" ref="E203:E214" si="51">Q203*52/11/1000</f>
        <v>-7.2523482909090911</v>
      </c>
      <c r="F203">
        <f t="shared" ref="F203:F214" si="52">D203-E203</f>
        <v>-4.7574140090909109</v>
      </c>
      <c r="G203" s="1">
        <f t="shared" si="42"/>
        <v>-5.4043930350000005E-6</v>
      </c>
      <c r="H203" s="1">
        <f t="shared" si="43"/>
        <v>-2.1408363040909098E-6</v>
      </c>
      <c r="I203" s="1">
        <f t="shared" si="44"/>
        <v>-2.2707825381818181E-6</v>
      </c>
      <c r="J203" s="1">
        <f t="shared" si="45"/>
        <v>-5.1346200951982825E-11</v>
      </c>
      <c r="K203" s="1">
        <f t="shared" si="46"/>
        <v>-2.0339714444020272E-11</v>
      </c>
      <c r="L203">
        <f t="shared" ref="L203:L214" si="53">RANK(G203,$G$10:$G$214,0)</f>
        <v>194</v>
      </c>
      <c r="M203">
        <f t="shared" ref="M203:M214" si="54">RANK(J203,$J$10:$J$214,0)</f>
        <v>200</v>
      </c>
      <c r="Q203">
        <f>INDEX(PRIMAPhistCR_0_GHG!AE$2:AE$208,MATCH(Calculations_Table1!$A203,PRIMAPhistCR_0_GHG!$D$2:$D$208,0))</f>
        <v>-1534.1505999999999</v>
      </c>
      <c r="R203">
        <f>INDEX(PRIMAPhistCR_0_GHG!AF$2:AF$208,MATCH(Calculations_Table1!$A203,PRIMAPhistCR_0_GHG!$D$2:$D$208,0))</f>
        <v>-1533.8938000000001</v>
      </c>
      <c r="S203">
        <f>INDEX(PRIMAPhistCR_0_GHG!AG$2:AG$208,MATCH(Calculations_Table1!$A203,PRIMAPhistCR_0_GHG!$D$2:$D$208,0))</f>
        <v>-1526.8805</v>
      </c>
      <c r="T203">
        <f>INDEX(PRIMAPhistCR_0_GHG!AH$2:AH$208,MATCH(Calculations_Table1!$A203,PRIMAPhistCR_0_GHG!$D$2:$D$208,0))</f>
        <v>-1519.7279000000001</v>
      </c>
      <c r="U203">
        <f>INDEX(PRIMAPhistCR_0_GHG!AI$2:AI$208,MATCH(Calculations_Table1!$A203,PRIMAPhistCR_0_GHG!$D$2:$D$208,0))</f>
        <v>-1493.0689</v>
      </c>
      <c r="V203">
        <f>INDEX(PRIMAPhistCR_0_GHG!AJ$2:AJ$208,MATCH(Calculations_Table1!$A203,PRIMAPhistCR_0_GHG!$D$2:$D$208,0))</f>
        <v>-1488.9799</v>
      </c>
      <c r="W203">
        <f>INDEX(PRIMAPhistCR_0_GHG!AK$2:AK$208,MATCH(Calculations_Table1!$A203,PRIMAPhistCR_0_GHG!$D$2:$D$208,0))</f>
        <v>-1476.8444</v>
      </c>
      <c r="X203">
        <f>INDEX(PRIMAPhistCR_0_GHG!AL$2:AL$208,MATCH(Calculations_Table1!$A203,PRIMAPhistCR_0_GHG!$D$2:$D$208,0))</f>
        <v>-1476.009</v>
      </c>
      <c r="Y203">
        <f>INDEX(PRIMAPhistCR_0_GHG!AM$2:AM$208,MATCH(Calculations_Table1!$A203,PRIMAPhistCR_0_GHG!$D$2:$D$208,0))</f>
        <v>-1494.3579</v>
      </c>
      <c r="AA203">
        <f>INDEX(UNPop_WPP2022_UN_2020_1July!$M$18:$M$303,MATCH(Calculations_Table1!A203,UNPop_WPP2022_UN_2020_1July!$F$18:$F$303,0))</f>
        <v>105.254</v>
      </c>
      <c r="AC203">
        <f t="shared" si="47"/>
        <v>-12.731782000000001</v>
      </c>
      <c r="AD203">
        <f t="shared" si="48"/>
        <v>-7.6855985818181827</v>
      </c>
      <c r="AE203">
        <f t="shared" ref="AE203:AE214" si="55">AC203-AD203</f>
        <v>-5.0461834181818181</v>
      </c>
      <c r="AF203">
        <f>INDEX(PRIMAPhistCR_0_CO2!AE$2:AE$208,MATCH(Calculations_Table1!$A203,PRIMAPhistCR_0_CO2!$D$2:$D$208,0))</f>
        <v>-1625.7997</v>
      </c>
      <c r="AG203">
        <f>INDEX(PRIMAPhistCR_0_CO2!AF$2:AF$208,MATCH(Calculations_Table1!$A203,PRIMAPhistCR_0_CO2!$D$2:$D$208,0))</f>
        <v>-1625.7343000000001</v>
      </c>
      <c r="AH203">
        <f>INDEX(PRIMAPhistCR_0_CO2!AG$2:AG$208,MATCH(Calculations_Table1!$A203,PRIMAPhistCR_0_CO2!$D$2:$D$208,0))</f>
        <v>-1619.2447</v>
      </c>
      <c r="AI203">
        <f>INDEX(PRIMAPhistCR_0_CO2!AH$2:AH$208,MATCH(Calculations_Table1!$A203,PRIMAPhistCR_0_CO2!$D$2:$D$208,0))</f>
        <v>-1612.7655</v>
      </c>
      <c r="AJ203">
        <f>INDEX(PRIMAPhistCR_0_CO2!AI$2:AI$208,MATCH(Calculations_Table1!$A203,PRIMAPhistCR_0_CO2!$D$2:$D$208,0))</f>
        <v>-1586.6893</v>
      </c>
      <c r="AK203">
        <f>INDEX(PRIMAPhistCR_0_CO2!AJ$2:AJ$208,MATCH(Calculations_Table1!$A203,PRIMAPhistCR_0_CO2!$D$2:$D$208,0))</f>
        <v>-1582.0409999999999</v>
      </c>
      <c r="AL203">
        <f>INDEX(PRIMAPhistCR_0_CO2!AK$2:AK$208,MATCH(Calculations_Table1!$A203,PRIMAPhistCR_0_CO2!$D$2:$D$208,0))</f>
        <v>-1570.4141</v>
      </c>
      <c r="AM203">
        <f>INDEX(PRIMAPhistCR_0_CO2!AL$2:AL$208,MATCH(Calculations_Table1!$A203,PRIMAPhistCR_0_CO2!$D$2:$D$208,0))</f>
        <v>-1569.7840000000001</v>
      </c>
      <c r="AN203">
        <f>INDEX(PRIMAPhistCR_0_CO2!AM$2:AM$208,MATCH(Calculations_Table1!$A203,PRIMAPhistCR_0_CO2!$D$2:$D$208,0))</f>
        <v>-1565.1090999999999</v>
      </c>
    </row>
    <row r="204" spans="1:40" x14ac:dyDescent="0.2">
      <c r="A204" t="s">
        <v>64</v>
      </c>
      <c r="B204" t="s">
        <v>422</v>
      </c>
      <c r="C204" t="str">
        <f t="shared" si="49"/>
        <v>Dominica</v>
      </c>
      <c r="D204">
        <f t="shared" si="50"/>
        <v>-17.336366899999998</v>
      </c>
      <c r="E204">
        <f t="shared" si="51"/>
        <v>-7.6526707636363636</v>
      </c>
      <c r="F204">
        <f t="shared" si="52"/>
        <v>-9.6836961363636345</v>
      </c>
      <c r="G204" s="1">
        <f t="shared" si="42"/>
        <v>-7.8013651049999986E-6</v>
      </c>
      <c r="H204" s="1">
        <f t="shared" si="43"/>
        <v>-4.3576632613636357E-6</v>
      </c>
      <c r="I204" s="1">
        <f t="shared" si="44"/>
        <v>-4.5076468581818184E-6</v>
      </c>
      <c r="J204" s="1">
        <f t="shared" si="45"/>
        <v>-1.0835981811236889E-10</v>
      </c>
      <c r="K204" s="1">
        <f t="shared" si="46"/>
        <v>-6.0527304137282246E-11</v>
      </c>
      <c r="L204">
        <f t="shared" si="53"/>
        <v>195</v>
      </c>
      <c r="M204">
        <f t="shared" si="54"/>
        <v>202</v>
      </c>
      <c r="Q204">
        <f>INDEX(PRIMAPhistCR_0_GHG!AE$2:AE$208,MATCH(Calculations_Table1!$A204,PRIMAPhistCR_0_GHG!$D$2:$D$208,0))</f>
        <v>-1618.8342</v>
      </c>
      <c r="R204">
        <f>INDEX(PRIMAPhistCR_0_GHG!AF$2:AF$208,MATCH(Calculations_Table1!$A204,PRIMAPhistCR_0_GHG!$D$2:$D$208,0))</f>
        <v>-1834.3251</v>
      </c>
      <c r="S204">
        <f>INDEX(PRIMAPhistCR_0_GHG!AG$2:AG$208,MATCH(Calculations_Table1!$A204,PRIMAPhistCR_0_GHG!$D$2:$D$208,0))</f>
        <v>-2047.7534000000001</v>
      </c>
      <c r="T204">
        <f>INDEX(PRIMAPhistCR_0_GHG!AH$2:AH$208,MATCH(Calculations_Table1!$A204,PRIMAPhistCR_0_GHG!$D$2:$D$208,0))</f>
        <v>-2270.7145999999998</v>
      </c>
      <c r="U204">
        <f>INDEX(PRIMAPhistCR_0_GHG!AI$2:AI$208,MATCH(Calculations_Table1!$A204,PRIMAPhistCR_0_GHG!$D$2:$D$208,0))</f>
        <v>-2501.4351999999999</v>
      </c>
      <c r="V204">
        <f>INDEX(PRIMAPhistCR_0_GHG!AJ$2:AJ$208,MATCH(Calculations_Table1!$A204,PRIMAPhistCR_0_GHG!$D$2:$D$208,0))</f>
        <v>-2168.2593999999999</v>
      </c>
      <c r="W204">
        <f>INDEX(PRIMAPhistCR_0_GHG!AK$2:AK$208,MATCH(Calculations_Table1!$A204,PRIMAPhistCR_0_GHG!$D$2:$D$208,0))</f>
        <v>-2161.2255</v>
      </c>
      <c r="X204">
        <f>INDEX(PRIMAPhistCR_0_GHG!AL$2:AL$208,MATCH(Calculations_Table1!$A204,PRIMAPhistCR_0_GHG!$D$2:$D$208,0))</f>
        <v>-2175.9200999999998</v>
      </c>
      <c r="Y204">
        <f>INDEX(PRIMAPhistCR_0_GHG!AM$2:AM$208,MATCH(Calculations_Table1!$A204,PRIMAPhistCR_0_GHG!$D$2:$D$208,0))</f>
        <v>-2176.7336</v>
      </c>
      <c r="AA204">
        <f>INDEX(UNPop_WPP2022_UN_2020_1July!$M$18:$M$303,MATCH(Calculations_Table1!A204,UNPop_WPP2022_UN_2020_1July!$F$18:$F$303,0))</f>
        <v>71.995000000000005</v>
      </c>
      <c r="AC204">
        <f t="shared" si="47"/>
        <v>-18.138887200000003</v>
      </c>
      <c r="AD204">
        <f t="shared" si="48"/>
        <v>-8.1218941818181829</v>
      </c>
      <c r="AE204">
        <f t="shared" si="55"/>
        <v>-10.01699301818182</v>
      </c>
      <c r="AF204">
        <f>INDEX(PRIMAPhistCR_0_CO2!AE$2:AE$208,MATCH(Calculations_Table1!$A204,PRIMAPhistCR_0_CO2!$D$2:$D$208,0))</f>
        <v>-1718.0930000000001</v>
      </c>
      <c r="AG204">
        <f>INDEX(PRIMAPhistCR_0_CO2!AF$2:AF$208,MATCH(Calculations_Table1!$A204,PRIMAPhistCR_0_CO2!$D$2:$D$208,0))</f>
        <v>-1931.4038</v>
      </c>
      <c r="AH204">
        <f>INDEX(PRIMAPhistCR_0_CO2!AG$2:AG$208,MATCH(Calculations_Table1!$A204,PRIMAPhistCR_0_CO2!$D$2:$D$208,0))</f>
        <v>-2148.0109000000002</v>
      </c>
      <c r="AI204">
        <f>INDEX(PRIMAPhistCR_0_CO2!AH$2:AH$208,MATCH(Calculations_Table1!$A204,PRIMAPhistCR_0_CO2!$D$2:$D$208,0))</f>
        <v>-2367.8878</v>
      </c>
      <c r="AJ204">
        <f>INDEX(PRIMAPhistCR_0_CO2!AI$2:AI$208,MATCH(Calculations_Table1!$A204,PRIMAPhistCR_0_CO2!$D$2:$D$208,0))</f>
        <v>-2601.1451999999999</v>
      </c>
      <c r="AK204">
        <f>INDEX(PRIMAPhistCR_0_CO2!AJ$2:AJ$208,MATCH(Calculations_Table1!$A204,PRIMAPhistCR_0_CO2!$D$2:$D$208,0))</f>
        <v>-2267.8227000000002</v>
      </c>
      <c r="AL204">
        <f>INDEX(PRIMAPhistCR_0_CO2!AK$2:AK$208,MATCH(Calculations_Table1!$A204,PRIMAPhistCR_0_CO2!$D$2:$D$208,0))</f>
        <v>-2264.3319999999999</v>
      </c>
      <c r="AM204">
        <f>INDEX(PRIMAPhistCR_0_CO2!AL$2:AL$208,MATCH(Calculations_Table1!$A204,PRIMAPhistCR_0_CO2!$D$2:$D$208,0))</f>
        <v>-2278.3416000000002</v>
      </c>
      <c r="AN204">
        <f>INDEX(PRIMAPhistCR_0_CO2!AM$2:AM$208,MATCH(Calculations_Table1!$A204,PRIMAPhistCR_0_CO2!$D$2:$D$208,0))</f>
        <v>-2279.9432000000002</v>
      </c>
    </row>
    <row r="205" spans="1:40" x14ac:dyDescent="0.2">
      <c r="A205" t="s">
        <v>63</v>
      </c>
      <c r="B205" t="s">
        <v>423</v>
      </c>
      <c r="C205" t="str">
        <f t="shared" si="49"/>
        <v>Djibouti</v>
      </c>
      <c r="D205">
        <f t="shared" si="50"/>
        <v>-47.652483799999999</v>
      </c>
      <c r="E205">
        <f t="shared" si="51"/>
        <v>-27.490721345454546</v>
      </c>
      <c r="F205">
        <f t="shared" si="52"/>
        <v>-20.161762454545453</v>
      </c>
      <c r="G205" s="1">
        <f t="shared" si="42"/>
        <v>-2.144361771E-5</v>
      </c>
      <c r="H205" s="1">
        <f t="shared" si="43"/>
        <v>-9.072793104545453E-6</v>
      </c>
      <c r="I205" s="1">
        <f t="shared" si="44"/>
        <v>-1.0343369573181817E-5</v>
      </c>
      <c r="J205" s="1">
        <f t="shared" si="45"/>
        <v>-1.9670228581964417E-11</v>
      </c>
      <c r="K205" s="1">
        <f t="shared" si="46"/>
        <v>-8.3224722925392823E-12</v>
      </c>
      <c r="L205">
        <f t="shared" si="53"/>
        <v>196</v>
      </c>
      <c r="M205">
        <f t="shared" si="54"/>
        <v>197</v>
      </c>
      <c r="Q205">
        <f>INDEX(PRIMAPhistCR_0_GHG!AE$2:AE$208,MATCH(Calculations_Table1!$A205,PRIMAPhistCR_0_GHG!$D$2:$D$208,0))</f>
        <v>-5815.3449000000001</v>
      </c>
      <c r="R205">
        <f>INDEX(PRIMAPhistCR_0_GHG!AF$2:AF$208,MATCH(Calculations_Table1!$A205,PRIMAPhistCR_0_GHG!$D$2:$D$208,0))</f>
        <v>-6015.2447000000002</v>
      </c>
      <c r="S205">
        <f>INDEX(PRIMAPhistCR_0_GHG!AG$2:AG$208,MATCH(Calculations_Table1!$A205,PRIMAPhistCR_0_GHG!$D$2:$D$208,0))</f>
        <v>-5945.2991000000002</v>
      </c>
      <c r="T205">
        <f>INDEX(PRIMAPhistCR_0_GHG!AH$2:AH$208,MATCH(Calculations_Table1!$A205,PRIMAPhistCR_0_GHG!$D$2:$D$208,0))</f>
        <v>-5983.2788</v>
      </c>
      <c r="U205">
        <f>INDEX(PRIMAPhistCR_0_GHG!AI$2:AI$208,MATCH(Calculations_Table1!$A205,PRIMAPhistCR_0_GHG!$D$2:$D$208,0))</f>
        <v>-5990.1661000000004</v>
      </c>
      <c r="V205">
        <f>INDEX(PRIMAPhistCR_0_GHG!AJ$2:AJ$208,MATCH(Calculations_Table1!$A205,PRIMAPhistCR_0_GHG!$D$2:$D$208,0))</f>
        <v>-5945.1233000000002</v>
      </c>
      <c r="W205">
        <f>INDEX(PRIMAPhistCR_0_GHG!AK$2:AK$208,MATCH(Calculations_Table1!$A205,PRIMAPhistCR_0_GHG!$D$2:$D$208,0))</f>
        <v>-5933.5502999999999</v>
      </c>
      <c r="X205">
        <f>INDEX(PRIMAPhistCR_0_GHG!AL$2:AL$208,MATCH(Calculations_Table1!$A205,PRIMAPhistCR_0_GHG!$D$2:$D$208,0))</f>
        <v>-5960.451</v>
      </c>
      <c r="Y205">
        <f>INDEX(PRIMAPhistCR_0_GHG!AM$2:AM$208,MATCH(Calculations_Table1!$A205,PRIMAPhistCR_0_GHG!$D$2:$D$208,0))</f>
        <v>-5879.3705</v>
      </c>
      <c r="AA205">
        <f>INDEX(UNPop_WPP2022_UN_2020_1July!$M$18:$M$303,MATCH(Calculations_Table1!A205,UNPop_WPP2022_UN_2020_1July!$F$18:$F$303,0))</f>
        <v>1090.1559999999999</v>
      </c>
      <c r="AC205">
        <f t="shared" si="47"/>
        <v>-54.175431099999997</v>
      </c>
      <c r="AD205">
        <f t="shared" si="48"/>
        <v>-31.190165381818183</v>
      </c>
      <c r="AE205">
        <f t="shared" si="55"/>
        <v>-22.985265718181815</v>
      </c>
      <c r="AF205">
        <f>INDEX(PRIMAPhistCR_0_CO2!AE$2:AE$208,MATCH(Calculations_Table1!$A205,PRIMAPhistCR_0_CO2!$D$2:$D$208,0))</f>
        <v>-6597.9196000000002</v>
      </c>
      <c r="AG205">
        <f>INDEX(PRIMAPhistCR_0_CO2!AF$2:AF$208,MATCH(Calculations_Table1!$A205,PRIMAPhistCR_0_CO2!$D$2:$D$208,0))</f>
        <v>-6805.6648999999998</v>
      </c>
      <c r="AH205">
        <f>INDEX(PRIMAPhistCR_0_CO2!AG$2:AG$208,MATCH(Calculations_Table1!$A205,PRIMAPhistCR_0_CO2!$D$2:$D$208,0))</f>
        <v>-6739.1938</v>
      </c>
      <c r="AI205">
        <f>INDEX(PRIMAPhistCR_0_CO2!AH$2:AH$208,MATCH(Calculations_Table1!$A205,PRIMAPhistCR_0_CO2!$D$2:$D$208,0))</f>
        <v>-6797.2044999999998</v>
      </c>
      <c r="AJ205">
        <f>INDEX(PRIMAPhistCR_0_CO2!AI$2:AI$208,MATCH(Calculations_Table1!$A205,PRIMAPhistCR_0_CO2!$D$2:$D$208,0))</f>
        <v>-6806.3504999999996</v>
      </c>
      <c r="AK205">
        <f>INDEX(PRIMAPhistCR_0_CO2!AJ$2:AJ$208,MATCH(Calculations_Table1!$A205,PRIMAPhistCR_0_CO2!$D$2:$D$208,0))</f>
        <v>-6766.6634999999997</v>
      </c>
      <c r="AL205">
        <f>INDEX(PRIMAPhistCR_0_CO2!AK$2:AK$208,MATCH(Calculations_Table1!$A205,PRIMAPhistCR_0_CO2!$D$2:$D$208,0))</f>
        <v>-6758.2132000000001</v>
      </c>
      <c r="AM205">
        <f>INDEX(PRIMAPhistCR_0_CO2!AL$2:AL$208,MATCH(Calculations_Table1!$A205,PRIMAPhistCR_0_CO2!$D$2:$D$208,0))</f>
        <v>-6788.9916999999996</v>
      </c>
      <c r="AN205">
        <f>INDEX(PRIMAPhistCR_0_CO2!AM$2:AM$208,MATCH(Calculations_Table1!$A205,PRIMAPhistCR_0_CO2!$D$2:$D$208,0))</f>
        <v>-6713.1490000000003</v>
      </c>
    </row>
    <row r="206" spans="1:40" x14ac:dyDescent="0.2">
      <c r="A206" t="s">
        <v>43</v>
      </c>
      <c r="B206" t="s">
        <v>424</v>
      </c>
      <c r="C206" t="str">
        <f t="shared" si="49"/>
        <v>Bhutan</v>
      </c>
      <c r="D206">
        <f t="shared" si="50"/>
        <v>-49.681593799999995</v>
      </c>
      <c r="E206">
        <f t="shared" si="51"/>
        <v>-32.207862581818176</v>
      </c>
      <c r="F206">
        <f t="shared" si="52"/>
        <v>-17.473731218181818</v>
      </c>
      <c r="G206" s="1">
        <f t="shared" si="42"/>
        <v>-2.2356717209999995E-5</v>
      </c>
      <c r="H206" s="1">
        <f t="shared" si="43"/>
        <v>-7.8631790481818179E-6</v>
      </c>
      <c r="I206" s="1">
        <f t="shared" si="44"/>
        <v>-9.1442963045454536E-6</v>
      </c>
      <c r="J206" s="1">
        <f t="shared" si="45"/>
        <v>-2.8940509471771087E-11</v>
      </c>
      <c r="K206" s="1">
        <f t="shared" si="46"/>
        <v>-1.0178793495690412E-11</v>
      </c>
      <c r="L206">
        <f t="shared" si="53"/>
        <v>197</v>
      </c>
      <c r="M206">
        <f t="shared" si="54"/>
        <v>199</v>
      </c>
      <c r="Q206">
        <f>INDEX(PRIMAPhistCR_0_GHG!AE$2:AE$208,MATCH(Calculations_Table1!$A206,PRIMAPhistCR_0_GHG!$D$2:$D$208,0))</f>
        <v>-6813.2016999999996</v>
      </c>
      <c r="R206">
        <f>INDEX(PRIMAPhistCR_0_GHG!AF$2:AF$208,MATCH(Calculations_Table1!$A206,PRIMAPhistCR_0_GHG!$D$2:$D$208,0))</f>
        <v>-6234.2860000000001</v>
      </c>
      <c r="S206">
        <f>INDEX(PRIMAPhistCR_0_GHG!AG$2:AG$208,MATCH(Calculations_Table1!$A206,PRIMAPhistCR_0_GHG!$D$2:$D$208,0))</f>
        <v>-5533.3379999999997</v>
      </c>
      <c r="T206">
        <f>INDEX(PRIMAPhistCR_0_GHG!AH$2:AH$208,MATCH(Calculations_Table1!$A206,PRIMAPhistCR_0_GHG!$D$2:$D$208,0))</f>
        <v>-6139.4103999999998</v>
      </c>
      <c r="U206">
        <f>INDEX(PRIMAPhistCR_0_GHG!AI$2:AI$208,MATCH(Calculations_Table1!$A206,PRIMAPhistCR_0_GHG!$D$2:$D$208,0))</f>
        <v>-6177.3379999999997</v>
      </c>
      <c r="V206">
        <f>INDEX(PRIMAPhistCR_0_GHG!AJ$2:AJ$208,MATCH(Calculations_Table1!$A206,PRIMAPhistCR_0_GHG!$D$2:$D$208,0))</f>
        <v>-6072.3683000000001</v>
      </c>
      <c r="W206">
        <f>INDEX(PRIMAPhistCR_0_GHG!AK$2:AK$208,MATCH(Calculations_Table1!$A206,PRIMAPhistCR_0_GHG!$D$2:$D$208,0))</f>
        <v>-6188.5796</v>
      </c>
      <c r="X206">
        <f>INDEX(PRIMAPhistCR_0_GHG!AL$2:AL$208,MATCH(Calculations_Table1!$A206,PRIMAPhistCR_0_GHG!$D$2:$D$208,0))</f>
        <v>-6800.6207999999997</v>
      </c>
      <c r="Y206">
        <f>INDEX(PRIMAPhistCR_0_GHG!AM$2:AM$208,MATCH(Calculations_Table1!$A206,PRIMAPhistCR_0_GHG!$D$2:$D$208,0))</f>
        <v>-6535.6526999999996</v>
      </c>
      <c r="AA206">
        <f>INDEX(UNPop_WPP2022_UN_2020_1July!$M$18:$M$303,MATCH(Calculations_Table1!A206,UNPop_WPP2022_UN_2020_1July!$F$18:$F$303,0))</f>
        <v>772.50599999999997</v>
      </c>
      <c r="AC206">
        <f t="shared" si="47"/>
        <v>-56.379128600000001</v>
      </c>
      <c r="AD206">
        <f t="shared" si="48"/>
        <v>-36.05847014545455</v>
      </c>
      <c r="AE206">
        <f t="shared" si="55"/>
        <v>-20.320658454545452</v>
      </c>
      <c r="AF206">
        <f>INDEX(PRIMAPhistCR_0_CO2!AE$2:AE$208,MATCH(Calculations_Table1!$A206,PRIMAPhistCR_0_CO2!$D$2:$D$208,0))</f>
        <v>-7627.7533000000003</v>
      </c>
      <c r="AG206">
        <f>INDEX(PRIMAPhistCR_0_CO2!AF$2:AF$208,MATCH(Calculations_Table1!$A206,PRIMAPhistCR_0_CO2!$D$2:$D$208,0))</f>
        <v>-7071.2730000000001</v>
      </c>
      <c r="AH206">
        <f>INDEX(PRIMAPhistCR_0_CO2!AG$2:AG$208,MATCH(Calculations_Table1!$A206,PRIMAPhistCR_0_CO2!$D$2:$D$208,0))</f>
        <v>-6486.5573000000004</v>
      </c>
      <c r="AI206">
        <f>INDEX(PRIMAPhistCR_0_CO2!AH$2:AH$208,MATCH(Calculations_Table1!$A206,PRIMAPhistCR_0_CO2!$D$2:$D$208,0))</f>
        <v>-6981.7853999999998</v>
      </c>
      <c r="AJ206">
        <f>INDEX(PRIMAPhistCR_0_CO2!AI$2:AI$208,MATCH(Calculations_Table1!$A206,PRIMAPhistCR_0_CO2!$D$2:$D$208,0))</f>
        <v>-7037.7568000000001</v>
      </c>
      <c r="AK206">
        <f>INDEX(PRIMAPhistCR_0_CO2!AJ$2:AJ$208,MATCH(Calculations_Table1!$A206,PRIMAPhistCR_0_CO2!$D$2:$D$208,0))</f>
        <v>-6882.3092999999999</v>
      </c>
      <c r="AL206">
        <f>INDEX(PRIMAPhistCR_0_CO2!AK$2:AK$208,MATCH(Calculations_Table1!$A206,PRIMAPhistCR_0_CO2!$D$2:$D$208,0))</f>
        <v>-7033.9830000000002</v>
      </c>
      <c r="AM206">
        <f>INDEX(PRIMAPhistCR_0_CO2!AL$2:AL$208,MATCH(Calculations_Table1!$A206,PRIMAPhistCR_0_CO2!$D$2:$D$208,0))</f>
        <v>-7610.4048000000003</v>
      </c>
      <c r="AN206">
        <f>INDEX(PRIMAPhistCR_0_CO2!AM$2:AM$208,MATCH(Calculations_Table1!$A206,PRIMAPhistCR_0_CO2!$D$2:$D$208,0))</f>
        <v>-7275.0590000000002</v>
      </c>
    </row>
    <row r="207" spans="1:40" x14ac:dyDescent="0.2">
      <c r="A207" t="s">
        <v>214</v>
      </c>
      <c r="B207" t="s">
        <v>425</v>
      </c>
      <c r="C207" t="str">
        <f t="shared" si="49"/>
        <v>Vanuatu</v>
      </c>
      <c r="D207">
        <f t="shared" si="50"/>
        <v>-51.337373799999995</v>
      </c>
      <c r="E207">
        <f t="shared" si="51"/>
        <v>-30.358284509090907</v>
      </c>
      <c r="F207">
        <f t="shared" si="52"/>
        <v>-20.979089290909087</v>
      </c>
      <c r="G207" s="1">
        <f t="shared" si="42"/>
        <v>-2.3101818209999995E-5</v>
      </c>
      <c r="H207" s="1">
        <f t="shared" si="43"/>
        <v>-9.4405901809090885E-6</v>
      </c>
      <c r="I207" s="1">
        <f t="shared" si="44"/>
        <v>-1.001100006409091E-5</v>
      </c>
      <c r="J207" s="1">
        <f t="shared" si="45"/>
        <v>-7.4119120939409965E-11</v>
      </c>
      <c r="K207" s="1">
        <f t="shared" si="46"/>
        <v>-3.0288881983121063E-11</v>
      </c>
      <c r="L207">
        <f t="shared" si="53"/>
        <v>198</v>
      </c>
      <c r="M207">
        <f t="shared" si="54"/>
        <v>201</v>
      </c>
      <c r="Q207">
        <f>INDEX(PRIMAPhistCR_0_GHG!AE$2:AE$208,MATCH(Calculations_Table1!$A207,PRIMAPhistCR_0_GHG!$D$2:$D$208,0))</f>
        <v>-6421.9448000000002</v>
      </c>
      <c r="R207">
        <f>INDEX(PRIMAPhistCR_0_GHG!AF$2:AF$208,MATCH(Calculations_Table1!$A207,PRIMAPhistCR_0_GHG!$D$2:$D$208,0))</f>
        <v>-6361.5218999999997</v>
      </c>
      <c r="S207">
        <f>INDEX(PRIMAPhistCR_0_GHG!AG$2:AG$208,MATCH(Calculations_Table1!$A207,PRIMAPhistCR_0_GHG!$D$2:$D$208,0))</f>
        <v>-6355.3774999999996</v>
      </c>
      <c r="T207">
        <f>INDEX(PRIMAPhistCR_0_GHG!AH$2:AH$208,MATCH(Calculations_Table1!$A207,PRIMAPhistCR_0_GHG!$D$2:$D$208,0))</f>
        <v>-6431.3468999999996</v>
      </c>
      <c r="U207">
        <f>INDEX(PRIMAPhistCR_0_GHG!AI$2:AI$208,MATCH(Calculations_Table1!$A207,PRIMAPhistCR_0_GHG!$D$2:$D$208,0))</f>
        <v>-6423.6913000000004</v>
      </c>
      <c r="V207">
        <f>INDEX(PRIMAPhistCR_0_GHG!AJ$2:AJ$208,MATCH(Calculations_Table1!$A207,PRIMAPhistCR_0_GHG!$D$2:$D$208,0))</f>
        <v>-6422.3289999999997</v>
      </c>
      <c r="W207">
        <f>INDEX(PRIMAPhistCR_0_GHG!AK$2:AK$208,MATCH(Calculations_Table1!$A207,PRIMAPhistCR_0_GHG!$D$2:$D$208,0))</f>
        <v>-6442.7293</v>
      </c>
      <c r="X207">
        <f>INDEX(PRIMAPhistCR_0_GHG!AL$2:AL$208,MATCH(Calculations_Table1!$A207,PRIMAPhistCR_0_GHG!$D$2:$D$208,0))</f>
        <v>-6453.8463000000002</v>
      </c>
      <c r="Y207">
        <f>INDEX(PRIMAPhistCR_0_GHG!AM$2:AM$208,MATCH(Calculations_Table1!$A207,PRIMAPhistCR_0_GHG!$D$2:$D$208,0))</f>
        <v>-6446.5316000000003</v>
      </c>
      <c r="AA207">
        <f>INDEX(UNPop_WPP2022_UN_2020_1July!$M$18:$M$303,MATCH(Calculations_Table1!A207,UNPop_WPP2022_UN_2020_1July!$F$18:$F$303,0))</f>
        <v>311.685</v>
      </c>
      <c r="AC207">
        <f t="shared" si="47"/>
        <v>-54.629725900000004</v>
      </c>
      <c r="AD207">
        <f t="shared" si="48"/>
        <v>-32.383059090909093</v>
      </c>
      <c r="AE207">
        <f t="shared" si="55"/>
        <v>-22.246666809090911</v>
      </c>
      <c r="AF207">
        <f>INDEX(PRIMAPhistCR_0_CO2!AE$2:AE$208,MATCH(Calculations_Table1!$A207,PRIMAPhistCR_0_CO2!$D$2:$D$208,0))</f>
        <v>-6850.2624999999998</v>
      </c>
      <c r="AG207">
        <f>INDEX(PRIMAPhistCR_0_CO2!AF$2:AF$208,MATCH(Calculations_Table1!$A207,PRIMAPhistCR_0_CO2!$D$2:$D$208,0))</f>
        <v>-6843.2066999999997</v>
      </c>
      <c r="AH207">
        <f>INDEX(PRIMAPhistCR_0_CO2!AG$2:AG$208,MATCH(Calculations_Table1!$A207,PRIMAPhistCR_0_CO2!$D$2:$D$208,0))</f>
        <v>-6842.2475999999997</v>
      </c>
      <c r="AI207">
        <f>INDEX(PRIMAPhistCR_0_CO2!AH$2:AH$208,MATCH(Calculations_Table1!$A207,PRIMAPhistCR_0_CO2!$D$2:$D$208,0))</f>
        <v>-6827.9889000000003</v>
      </c>
      <c r="AJ207">
        <f>INDEX(PRIMAPhistCR_0_CO2!AI$2:AI$208,MATCH(Calculations_Table1!$A207,PRIMAPhistCR_0_CO2!$D$2:$D$208,0))</f>
        <v>-6834.8955999999998</v>
      </c>
      <c r="AK207">
        <f>INDEX(PRIMAPhistCR_0_CO2!AJ$2:AJ$208,MATCH(Calculations_Table1!$A207,PRIMAPhistCR_0_CO2!$D$2:$D$208,0))</f>
        <v>-6830.3105999999998</v>
      </c>
      <c r="AL207">
        <f>INDEX(PRIMAPhistCR_0_CO2!AK$2:AK$208,MATCH(Calculations_Table1!$A207,PRIMAPhistCR_0_CO2!$D$2:$D$208,0))</f>
        <v>-6818.9656000000004</v>
      </c>
      <c r="AM207">
        <f>INDEX(PRIMAPhistCR_0_CO2!AL$2:AL$208,MATCH(Calculations_Table1!$A207,PRIMAPhistCR_0_CO2!$D$2:$D$208,0))</f>
        <v>-6818.3382000000001</v>
      </c>
      <c r="AN207">
        <f>INDEX(PRIMAPhistCR_0_CO2!AM$2:AM$208,MATCH(Calculations_Table1!$A207,PRIMAPhistCR_0_CO2!$D$2:$D$208,0))</f>
        <v>-6813.7727000000004</v>
      </c>
    </row>
    <row r="208" spans="1:40" x14ac:dyDescent="0.2">
      <c r="A208" t="s">
        <v>156</v>
      </c>
      <c r="B208" t="s">
        <v>426</v>
      </c>
      <c r="C208" t="str">
        <f t="shared" si="49"/>
        <v>Panama</v>
      </c>
      <c r="D208">
        <f t="shared" si="50"/>
        <v>-79.805921300000023</v>
      </c>
      <c r="E208">
        <f t="shared" si="51"/>
        <v>-55.231856727272728</v>
      </c>
      <c r="F208">
        <f t="shared" si="52"/>
        <v>-24.574064572727295</v>
      </c>
      <c r="G208" s="1">
        <f t="shared" si="42"/>
        <v>-3.5912664585000006E-5</v>
      </c>
      <c r="H208" s="1">
        <f t="shared" si="43"/>
        <v>-1.1058329057727282E-5</v>
      </c>
      <c r="I208" s="1">
        <f t="shared" si="44"/>
        <v>-2.1224217068181821E-5</v>
      </c>
      <c r="J208" s="1">
        <f t="shared" si="45"/>
        <v>-8.3626811744888007E-12</v>
      </c>
      <c r="K208" s="1">
        <f t="shared" si="46"/>
        <v>-2.5750603944599623E-12</v>
      </c>
      <c r="L208">
        <f t="shared" si="53"/>
        <v>199</v>
      </c>
      <c r="M208">
        <f t="shared" si="54"/>
        <v>195</v>
      </c>
      <c r="Q208">
        <f>INDEX(PRIMAPhistCR_0_GHG!AE$2:AE$208,MATCH(Calculations_Table1!$A208,PRIMAPhistCR_0_GHG!$D$2:$D$208,0))</f>
        <v>-11683.662</v>
      </c>
      <c r="R208">
        <f>INDEX(PRIMAPhistCR_0_GHG!AF$2:AF$208,MATCH(Calculations_Table1!$A208,PRIMAPhistCR_0_GHG!$D$2:$D$208,0))</f>
        <v>-11110.745000000001</v>
      </c>
      <c r="S208">
        <f>INDEX(PRIMAPhistCR_0_GHG!AG$2:AG$208,MATCH(Calculations_Table1!$A208,PRIMAPhistCR_0_GHG!$D$2:$D$208,0))</f>
        <v>-9707.0203999999994</v>
      </c>
      <c r="T208">
        <f>INDEX(PRIMAPhistCR_0_GHG!AH$2:AH$208,MATCH(Calculations_Table1!$A208,PRIMAPhistCR_0_GHG!$D$2:$D$208,0))</f>
        <v>-9556.4619999999995</v>
      </c>
      <c r="U208">
        <f>INDEX(PRIMAPhistCR_0_GHG!AI$2:AI$208,MATCH(Calculations_Table1!$A208,PRIMAPhistCR_0_GHG!$D$2:$D$208,0))</f>
        <v>-9624.8189000000002</v>
      </c>
      <c r="V208">
        <f>INDEX(PRIMAPhistCR_0_GHG!AJ$2:AJ$208,MATCH(Calculations_Table1!$A208,PRIMAPhistCR_0_GHG!$D$2:$D$208,0))</f>
        <v>-10231.861000000001</v>
      </c>
      <c r="W208">
        <f>INDEX(PRIMAPhistCR_0_GHG!AK$2:AK$208,MATCH(Calculations_Table1!$A208,PRIMAPhistCR_0_GHG!$D$2:$D$208,0))</f>
        <v>-9088.8945000000003</v>
      </c>
      <c r="X208">
        <f>INDEX(PRIMAPhistCR_0_GHG!AL$2:AL$208,MATCH(Calculations_Table1!$A208,PRIMAPhistCR_0_GHG!$D$2:$D$208,0))</f>
        <v>-11009.886</v>
      </c>
      <c r="Y208">
        <f>INDEX(PRIMAPhistCR_0_GHG!AM$2:AM$208,MATCH(Calculations_Table1!$A208,PRIMAPhistCR_0_GHG!$D$2:$D$208,0))</f>
        <v>-9476.2335000000003</v>
      </c>
      <c r="AA208">
        <f>INDEX(UNPop_WPP2022_UN_2020_1July!$M$18:$M$303,MATCH(Calculations_Table1!A208,UNPop_WPP2022_UN_2020_1July!$F$18:$F$303,0))</f>
        <v>4294.3959999999997</v>
      </c>
      <c r="AC208">
        <f t="shared" si="47"/>
        <v>-130.724625</v>
      </c>
      <c r="AD208">
        <f t="shared" si="48"/>
        <v>-83.559698181818177</v>
      </c>
      <c r="AE208">
        <f t="shared" si="55"/>
        <v>-47.164926818181826</v>
      </c>
      <c r="AF208">
        <f>INDEX(PRIMAPhistCR_0_CO2!AE$2:AE$208,MATCH(Calculations_Table1!$A208,PRIMAPhistCR_0_CO2!$D$2:$D$208,0))</f>
        <v>-17676.09</v>
      </c>
      <c r="AG208">
        <f>INDEX(PRIMAPhistCR_0_CO2!AF$2:AF$208,MATCH(Calculations_Table1!$A208,PRIMAPhistCR_0_CO2!$D$2:$D$208,0))</f>
        <v>-17137.776000000002</v>
      </c>
      <c r="AH208">
        <f>INDEX(PRIMAPhistCR_0_CO2!AG$2:AG$208,MATCH(Calculations_Table1!$A208,PRIMAPhistCR_0_CO2!$D$2:$D$208,0))</f>
        <v>-16042.691000000001</v>
      </c>
      <c r="AI208">
        <f>INDEX(PRIMAPhistCR_0_CO2!AH$2:AH$208,MATCH(Calculations_Table1!$A208,PRIMAPhistCR_0_CO2!$D$2:$D$208,0))</f>
        <v>-15785.86</v>
      </c>
      <c r="AJ208">
        <f>INDEX(PRIMAPhistCR_0_CO2!AI$2:AI$208,MATCH(Calculations_Table1!$A208,PRIMAPhistCR_0_CO2!$D$2:$D$208,0))</f>
        <v>-15868.2</v>
      </c>
      <c r="AK208">
        <f>INDEX(PRIMAPhistCR_0_CO2!AJ$2:AJ$208,MATCH(Calculations_Table1!$A208,PRIMAPhistCR_0_CO2!$D$2:$D$208,0))</f>
        <v>-16611.773000000001</v>
      </c>
      <c r="AL208">
        <f>INDEX(PRIMAPhistCR_0_CO2!AK$2:AK$208,MATCH(Calculations_Table1!$A208,PRIMAPhistCR_0_CO2!$D$2:$D$208,0))</f>
        <v>-15552.665999999999</v>
      </c>
      <c r="AM208">
        <f>INDEX(PRIMAPhistCR_0_CO2!AL$2:AL$208,MATCH(Calculations_Table1!$A208,PRIMAPhistCR_0_CO2!$D$2:$D$208,0))</f>
        <v>-17585.055</v>
      </c>
      <c r="AN208">
        <f>INDEX(PRIMAPhistCR_0_CO2!AM$2:AM$208,MATCH(Calculations_Table1!$A208,PRIMAPhistCR_0_CO2!$D$2:$D$208,0))</f>
        <v>-16140.603999999999</v>
      </c>
    </row>
    <row r="209" spans="1:40" x14ac:dyDescent="0.2">
      <c r="A209" t="s">
        <v>136</v>
      </c>
      <c r="B209" t="s">
        <v>427</v>
      </c>
      <c r="C209" t="str">
        <f t="shared" si="49"/>
        <v>Myanmar</v>
      </c>
      <c r="D209">
        <f t="shared" si="50"/>
        <v>-225.44496399999997</v>
      </c>
      <c r="E209">
        <f t="shared" si="51"/>
        <v>-201.39378763636361</v>
      </c>
      <c r="F209">
        <f t="shared" si="52"/>
        <v>-24.051176363636358</v>
      </c>
      <c r="G209" s="1">
        <f t="shared" si="42"/>
        <v>-1.0145023379999998E-4</v>
      </c>
      <c r="H209" s="1">
        <f t="shared" si="43"/>
        <v>-1.0823029363636361E-5</v>
      </c>
      <c r="I209" s="1">
        <f t="shared" si="44"/>
        <v>-9.6343632613636357E-5</v>
      </c>
      <c r="J209" s="1">
        <f t="shared" si="45"/>
        <v>-1.8989921531840902E-12</v>
      </c>
      <c r="K209" s="1">
        <f t="shared" si="46"/>
        <v>-2.0259044326841612E-13</v>
      </c>
      <c r="L209">
        <f t="shared" si="53"/>
        <v>200</v>
      </c>
      <c r="M209">
        <f t="shared" si="54"/>
        <v>192</v>
      </c>
      <c r="Q209">
        <f>INDEX(PRIMAPhistCR_0_GHG!AE$2:AE$208,MATCH(Calculations_Table1!$A209,PRIMAPhistCR_0_GHG!$D$2:$D$208,0))</f>
        <v>-42602.531999999999</v>
      </c>
      <c r="R209">
        <f>INDEX(PRIMAPhistCR_0_GHG!AF$2:AF$208,MATCH(Calculations_Table1!$A209,PRIMAPhistCR_0_GHG!$D$2:$D$208,0))</f>
        <v>-39260.008999999998</v>
      </c>
      <c r="S209">
        <f>INDEX(PRIMAPhistCR_0_GHG!AG$2:AG$208,MATCH(Calculations_Table1!$A209,PRIMAPhistCR_0_GHG!$D$2:$D$208,0))</f>
        <v>-34060.671999999999</v>
      </c>
      <c r="T209">
        <f>INDEX(PRIMAPhistCR_0_GHG!AH$2:AH$208,MATCH(Calculations_Table1!$A209,PRIMAPhistCR_0_GHG!$D$2:$D$208,0))</f>
        <v>-30258.532999999999</v>
      </c>
      <c r="U209">
        <f>INDEX(PRIMAPhistCR_0_GHG!AI$2:AI$208,MATCH(Calculations_Table1!$A209,PRIMAPhistCR_0_GHG!$D$2:$D$208,0))</f>
        <v>-27247.062000000002</v>
      </c>
      <c r="V209">
        <f>INDEX(PRIMAPhistCR_0_GHG!AJ$2:AJ$208,MATCH(Calculations_Table1!$A209,PRIMAPhistCR_0_GHG!$D$2:$D$208,0))</f>
        <v>-26197.456999999999</v>
      </c>
      <c r="W209">
        <f>INDEX(PRIMAPhistCR_0_GHG!AK$2:AK$208,MATCH(Calculations_Table1!$A209,PRIMAPhistCR_0_GHG!$D$2:$D$208,0))</f>
        <v>-23931.294999999998</v>
      </c>
      <c r="X209">
        <f>INDEX(PRIMAPhistCR_0_GHG!AL$2:AL$208,MATCH(Calculations_Table1!$A209,PRIMAPhistCR_0_GHG!$D$2:$D$208,0))</f>
        <v>-23352.772000000001</v>
      </c>
      <c r="Y209">
        <f>INDEX(PRIMAPhistCR_0_GHG!AM$2:AM$208,MATCH(Calculations_Table1!$A209,PRIMAPhistCR_0_GHG!$D$2:$D$208,0))</f>
        <v>-21137.164000000001</v>
      </c>
      <c r="AA209">
        <f>INDEX(UNPop_WPP2022_UN_2020_1July!$M$18:$M$303,MATCH(Calculations_Table1!A209,UNPop_WPP2022_UN_2020_1July!$F$18:$F$303,0))</f>
        <v>53423.197999999997</v>
      </c>
      <c r="AC209">
        <f t="shared" si="47"/>
        <v>-628.54390100000001</v>
      </c>
      <c r="AD209">
        <f t="shared" si="48"/>
        <v>-414.44693963636365</v>
      </c>
      <c r="AE209">
        <f t="shared" si="55"/>
        <v>-214.09696136363635</v>
      </c>
      <c r="AF209">
        <f>INDEX(PRIMAPhistCR_0_CO2!AE$2:AE$208,MATCH(Calculations_Table1!$A209,PRIMAPhistCR_0_CO2!$D$2:$D$208,0))</f>
        <v>-87671.467999999993</v>
      </c>
      <c r="AG209">
        <f>INDEX(PRIMAPhistCR_0_CO2!AF$2:AF$208,MATCH(Calculations_Table1!$A209,PRIMAPhistCR_0_CO2!$D$2:$D$208,0))</f>
        <v>-85392.652000000002</v>
      </c>
      <c r="AH209">
        <f>INDEX(PRIMAPhistCR_0_CO2!AG$2:AG$208,MATCH(Calculations_Table1!$A209,PRIMAPhistCR_0_CO2!$D$2:$D$208,0))</f>
        <v>-81304.538</v>
      </c>
      <c r="AI209">
        <f>INDEX(PRIMAPhistCR_0_CO2!AH$2:AH$208,MATCH(Calculations_Table1!$A209,PRIMAPhistCR_0_CO2!$D$2:$D$208,0))</f>
        <v>-78480.03</v>
      </c>
      <c r="AJ209">
        <f>INDEX(PRIMAPhistCR_0_CO2!AI$2:AI$208,MATCH(Calculations_Table1!$A209,PRIMAPhistCR_0_CO2!$D$2:$D$208,0))</f>
        <v>-78079.8</v>
      </c>
      <c r="AK209">
        <f>INDEX(PRIMAPhistCR_0_CO2!AJ$2:AJ$208,MATCH(Calculations_Table1!$A209,PRIMAPhistCR_0_CO2!$D$2:$D$208,0))</f>
        <v>-78010.198000000004</v>
      </c>
      <c r="AL209">
        <f>INDEX(PRIMAPhistCR_0_CO2!AK$2:AK$208,MATCH(Calculations_Table1!$A209,PRIMAPhistCR_0_CO2!$D$2:$D$208,0))</f>
        <v>-76417.981</v>
      </c>
      <c r="AM209">
        <f>INDEX(PRIMAPhistCR_0_CO2!AL$2:AL$208,MATCH(Calculations_Table1!$A209,PRIMAPhistCR_0_CO2!$D$2:$D$208,0))</f>
        <v>-75874.275999999998</v>
      </c>
      <c r="AN209">
        <f>INDEX(PRIMAPhistCR_0_CO2!AM$2:AM$208,MATCH(Calculations_Table1!$A209,PRIMAPhistCR_0_CO2!$D$2:$D$208,0))</f>
        <v>-74984.426000000007</v>
      </c>
    </row>
    <row r="210" spans="1:40" x14ac:dyDescent="0.2">
      <c r="A210" t="s">
        <v>89</v>
      </c>
      <c r="B210" t="s">
        <v>428</v>
      </c>
      <c r="C210" t="str">
        <f t="shared" si="49"/>
        <v>Guyana</v>
      </c>
      <c r="D210">
        <f t="shared" si="50"/>
        <v>-270.16474499999993</v>
      </c>
      <c r="E210">
        <f t="shared" si="51"/>
        <v>-161.58011054545457</v>
      </c>
      <c r="F210">
        <f t="shared" si="52"/>
        <v>-108.58463445454535</v>
      </c>
      <c r="G210" s="1">
        <f t="shared" si="42"/>
        <v>-1.2157413524999996E-4</v>
      </c>
      <c r="H210" s="1">
        <f t="shared" si="43"/>
        <v>-4.8863085504545409E-5</v>
      </c>
      <c r="I210" s="1">
        <f t="shared" si="44"/>
        <v>-5.1918481390909096E-5</v>
      </c>
      <c r="J210" s="1">
        <f t="shared" si="45"/>
        <v>-1.5250104145498877E-10</v>
      </c>
      <c r="K210" s="1">
        <f t="shared" si="46"/>
        <v>-6.1293229952440416E-11</v>
      </c>
      <c r="L210">
        <f t="shared" si="53"/>
        <v>201</v>
      </c>
      <c r="M210">
        <f t="shared" si="54"/>
        <v>204</v>
      </c>
      <c r="Q210">
        <f>INDEX(PRIMAPhistCR_0_GHG!AE$2:AE$208,MATCH(Calculations_Table1!$A210,PRIMAPhistCR_0_GHG!$D$2:$D$208,0))</f>
        <v>-34180.408000000003</v>
      </c>
      <c r="R210">
        <f>INDEX(PRIMAPhistCR_0_GHG!AF$2:AF$208,MATCH(Calculations_Table1!$A210,PRIMAPhistCR_0_GHG!$D$2:$D$208,0))</f>
        <v>-33988.870999999999</v>
      </c>
      <c r="S210">
        <f>INDEX(PRIMAPhistCR_0_GHG!AG$2:AG$208,MATCH(Calculations_Table1!$A210,PRIMAPhistCR_0_GHG!$D$2:$D$208,0))</f>
        <v>-33888.54</v>
      </c>
      <c r="T210">
        <f>INDEX(PRIMAPhistCR_0_GHG!AH$2:AH$208,MATCH(Calculations_Table1!$A210,PRIMAPhistCR_0_GHG!$D$2:$D$208,0))</f>
        <v>-33883.726000000002</v>
      </c>
      <c r="U210">
        <f>INDEX(PRIMAPhistCR_0_GHG!AI$2:AI$208,MATCH(Calculations_Table1!$A210,PRIMAPhistCR_0_GHG!$D$2:$D$208,0))</f>
        <v>-33777.637000000002</v>
      </c>
      <c r="V210">
        <f>INDEX(PRIMAPhistCR_0_GHG!AJ$2:AJ$208,MATCH(Calculations_Table1!$A210,PRIMAPhistCR_0_GHG!$D$2:$D$208,0))</f>
        <v>-33637.222999999998</v>
      </c>
      <c r="W210">
        <f>INDEX(PRIMAPhistCR_0_GHG!AK$2:AK$208,MATCH(Calculations_Table1!$A210,PRIMAPhistCR_0_GHG!$D$2:$D$208,0))</f>
        <v>-33539.786</v>
      </c>
      <c r="X210">
        <f>INDEX(PRIMAPhistCR_0_GHG!AL$2:AL$208,MATCH(Calculations_Table1!$A210,PRIMAPhistCR_0_GHG!$D$2:$D$208,0))</f>
        <v>-33830.294000000002</v>
      </c>
      <c r="Y210">
        <f>INDEX(PRIMAPhistCR_0_GHG!AM$2:AM$208,MATCH(Calculations_Table1!$A210,PRIMAPhistCR_0_GHG!$D$2:$D$208,0))</f>
        <v>-33618.667999999998</v>
      </c>
      <c r="AA210">
        <f>INDEX(UNPop_WPP2022_UN_2020_1July!$M$18:$M$303,MATCH(Calculations_Table1!A210,UNPop_WPP2022_UN_2020_1July!$F$18:$F$303,0))</f>
        <v>797.202</v>
      </c>
      <c r="AC210">
        <f t="shared" si="47"/>
        <v>-286.26893800000005</v>
      </c>
      <c r="AD210">
        <f t="shared" si="48"/>
        <v>-170.89453490909094</v>
      </c>
      <c r="AE210">
        <f t="shared" si="55"/>
        <v>-115.37440309090911</v>
      </c>
      <c r="AF210">
        <f>INDEX(PRIMAPhistCR_0_CO2!AE$2:AE$208,MATCH(Calculations_Table1!$A210,PRIMAPhistCR_0_CO2!$D$2:$D$208,0))</f>
        <v>-36150.767</v>
      </c>
      <c r="AG210">
        <f>INDEX(PRIMAPhistCR_0_CO2!AF$2:AF$208,MATCH(Calculations_Table1!$A210,PRIMAPhistCR_0_CO2!$D$2:$D$208,0))</f>
        <v>-36093.269</v>
      </c>
      <c r="AH210">
        <f>INDEX(PRIMAPhistCR_0_CO2!AG$2:AG$208,MATCH(Calculations_Table1!$A210,PRIMAPhistCR_0_CO2!$D$2:$D$208,0))</f>
        <v>-36060.923000000003</v>
      </c>
      <c r="AI210">
        <f>INDEX(PRIMAPhistCR_0_CO2!AH$2:AH$208,MATCH(Calculations_Table1!$A210,PRIMAPhistCR_0_CO2!$D$2:$D$208,0))</f>
        <v>-35750.485000000001</v>
      </c>
      <c r="AJ210">
        <f>INDEX(PRIMAPhistCR_0_CO2!AI$2:AI$208,MATCH(Calculations_Table1!$A210,PRIMAPhistCR_0_CO2!$D$2:$D$208,0))</f>
        <v>-35772.53</v>
      </c>
      <c r="AK210">
        <f>INDEX(PRIMAPhistCR_0_CO2!AJ$2:AJ$208,MATCH(Calculations_Table1!$A210,PRIMAPhistCR_0_CO2!$D$2:$D$208,0))</f>
        <v>-35594.624000000003</v>
      </c>
      <c r="AL210">
        <f>INDEX(PRIMAPhistCR_0_CO2!AK$2:AK$208,MATCH(Calculations_Table1!$A210,PRIMAPhistCR_0_CO2!$D$2:$D$208,0))</f>
        <v>-35574.078999999998</v>
      </c>
      <c r="AM210">
        <f>INDEX(PRIMAPhistCR_0_CO2!AL$2:AL$208,MATCH(Calculations_Table1!$A210,PRIMAPhistCR_0_CO2!$D$2:$D$208,0))</f>
        <v>-35906.557000000001</v>
      </c>
      <c r="AN210">
        <f>INDEX(PRIMAPhistCR_0_CO2!AM$2:AM$208,MATCH(Calculations_Table1!$A210,PRIMAPhistCR_0_CO2!$D$2:$D$208,0))</f>
        <v>-35516.470999999998</v>
      </c>
    </row>
    <row r="211" spans="1:40" x14ac:dyDescent="0.2">
      <c r="A211" t="s">
        <v>144</v>
      </c>
      <c r="B211" t="s">
        <v>429</v>
      </c>
      <c r="C211" t="str">
        <f t="shared" si="49"/>
        <v>Namibia</v>
      </c>
      <c r="D211">
        <f t="shared" si="50"/>
        <v>-811.43293799999981</v>
      </c>
      <c r="E211">
        <f t="shared" si="51"/>
        <v>-486.7928</v>
      </c>
      <c r="F211">
        <f t="shared" si="52"/>
        <v>-324.64013799999981</v>
      </c>
      <c r="G211" s="1">
        <f t="shared" si="42"/>
        <v>-3.6514482209999992E-4</v>
      </c>
      <c r="H211" s="1">
        <f t="shared" si="43"/>
        <v>-1.4608806209999989E-4</v>
      </c>
      <c r="I211" s="1">
        <f t="shared" si="44"/>
        <v>-1.5917541586363626E-4</v>
      </c>
      <c r="J211" s="1">
        <f t="shared" si="45"/>
        <v>-1.4669764794315047E-10</v>
      </c>
      <c r="K211" s="1">
        <f t="shared" si="46"/>
        <v>-5.8691165273524744E-11</v>
      </c>
      <c r="L211">
        <f t="shared" si="53"/>
        <v>202</v>
      </c>
      <c r="M211">
        <f t="shared" si="54"/>
        <v>203</v>
      </c>
      <c r="Q211">
        <f>INDEX(PRIMAPhistCR_0_GHG!AE$2:AE$208,MATCH(Calculations_Table1!$A211,PRIMAPhistCR_0_GHG!$D$2:$D$208,0))</f>
        <v>-102975.4</v>
      </c>
      <c r="R211">
        <f>INDEX(PRIMAPhistCR_0_GHG!AF$2:AF$208,MATCH(Calculations_Table1!$A211,PRIMAPhistCR_0_GHG!$D$2:$D$208,0))</f>
        <v>-98996.717999999993</v>
      </c>
      <c r="S211">
        <f>INDEX(PRIMAPhistCR_0_GHG!AG$2:AG$208,MATCH(Calculations_Table1!$A211,PRIMAPhistCR_0_GHG!$D$2:$D$208,0))</f>
        <v>-100943.44</v>
      </c>
      <c r="T211">
        <f>INDEX(PRIMAPhistCR_0_GHG!AH$2:AH$208,MATCH(Calculations_Table1!$A211,PRIMAPhistCR_0_GHG!$D$2:$D$208,0))</f>
        <v>-104732.36</v>
      </c>
      <c r="U211">
        <f>INDEX(PRIMAPhistCR_0_GHG!AI$2:AI$208,MATCH(Calculations_Table1!$A211,PRIMAPhistCR_0_GHG!$D$2:$D$208,0))</f>
        <v>-101328.87</v>
      </c>
      <c r="V211">
        <f>INDEX(PRIMAPhistCR_0_GHG!AJ$2:AJ$208,MATCH(Calculations_Table1!$A211,PRIMAPhistCR_0_GHG!$D$2:$D$208,0))</f>
        <v>-101424.81</v>
      </c>
      <c r="W211">
        <f>INDEX(PRIMAPhistCR_0_GHG!AK$2:AK$208,MATCH(Calculations_Table1!$A211,PRIMAPhistCR_0_GHG!$D$2:$D$208,0))</f>
        <v>-101732.1</v>
      </c>
      <c r="X211">
        <f>INDEX(PRIMAPhistCR_0_GHG!AL$2:AL$208,MATCH(Calculations_Table1!$A211,PRIMAPhistCR_0_GHG!$D$2:$D$208,0))</f>
        <v>-101381.58</v>
      </c>
      <c r="Y211">
        <f>INDEX(PRIMAPhistCR_0_GHG!AM$2:AM$208,MATCH(Calculations_Table1!$A211,PRIMAPhistCR_0_GHG!$D$2:$D$208,0))</f>
        <v>-100893.06</v>
      </c>
      <c r="AA211">
        <f>INDEX(UNPop_WPP2022_UN_2020_1July!$M$18:$M$303,MATCH(Calculations_Table1!A211,UNPop_WPP2022_UN_2020_1July!$F$18:$F$303,0))</f>
        <v>2489.098</v>
      </c>
      <c r="AC211">
        <f t="shared" si="47"/>
        <v>-873.93350999999984</v>
      </c>
      <c r="AD211">
        <f t="shared" si="48"/>
        <v>-520.2103636363637</v>
      </c>
      <c r="AE211">
        <f t="shared" si="55"/>
        <v>-353.72314636363615</v>
      </c>
      <c r="AF211">
        <f>INDEX(PRIMAPhistCR_0_CO2!AE$2:AE$208,MATCH(Calculations_Table1!$A211,PRIMAPhistCR_0_CO2!$D$2:$D$208,0))</f>
        <v>-110044.5</v>
      </c>
      <c r="AG211">
        <f>INDEX(PRIMAPhistCR_0_CO2!AF$2:AF$208,MATCH(Calculations_Table1!$A211,PRIMAPhistCR_0_CO2!$D$2:$D$208,0))</f>
        <v>-106748.4</v>
      </c>
      <c r="AH211">
        <f>INDEX(PRIMAPhistCR_0_CO2!AG$2:AG$208,MATCH(Calculations_Table1!$A211,PRIMAPhistCR_0_CO2!$D$2:$D$208,0))</f>
        <v>-108491.3</v>
      </c>
      <c r="AI211">
        <f>INDEX(PRIMAPhistCR_0_CO2!AH$2:AH$208,MATCH(Calculations_Table1!$A211,PRIMAPhistCR_0_CO2!$D$2:$D$208,0))</f>
        <v>-112987.9</v>
      </c>
      <c r="AJ211">
        <f>INDEX(PRIMAPhistCR_0_CO2!AI$2:AI$208,MATCH(Calculations_Table1!$A211,PRIMAPhistCR_0_CO2!$D$2:$D$208,0))</f>
        <v>-109097.03</v>
      </c>
      <c r="AK211">
        <f>INDEX(PRIMAPhistCR_0_CO2!AJ$2:AJ$208,MATCH(Calculations_Table1!$A211,PRIMAPhistCR_0_CO2!$D$2:$D$208,0))</f>
        <v>-108868.73</v>
      </c>
      <c r="AL211">
        <f>INDEX(PRIMAPhistCR_0_CO2!AK$2:AK$208,MATCH(Calculations_Table1!$A211,PRIMAPhistCR_0_CO2!$D$2:$D$208,0))</f>
        <v>-109007.21</v>
      </c>
      <c r="AM211">
        <f>INDEX(PRIMAPhistCR_0_CO2!AL$2:AL$208,MATCH(Calculations_Table1!$A211,PRIMAPhistCR_0_CO2!$D$2:$D$208,0))</f>
        <v>-109583.45</v>
      </c>
      <c r="AN211">
        <f>INDEX(PRIMAPhistCR_0_CO2!AM$2:AM$208,MATCH(Calculations_Table1!$A211,PRIMAPhistCR_0_CO2!$D$2:$D$208,0))</f>
        <v>-109149.49</v>
      </c>
    </row>
    <row r="212" spans="1:40" x14ac:dyDescent="0.2">
      <c r="A212" t="s">
        <v>78</v>
      </c>
      <c r="B212" t="s">
        <v>430</v>
      </c>
      <c r="C212" t="str">
        <f t="shared" si="49"/>
        <v>Gabon</v>
      </c>
      <c r="D212">
        <f t="shared" si="50"/>
        <v>-851.00117</v>
      </c>
      <c r="E212">
        <f t="shared" si="51"/>
        <v>-514.44668363636356</v>
      </c>
      <c r="F212">
        <f t="shared" si="52"/>
        <v>-336.55448636363644</v>
      </c>
      <c r="G212" s="1">
        <f t="shared" si="42"/>
        <v>-3.8295052649999997E-4</v>
      </c>
      <c r="H212" s="1">
        <f t="shared" si="43"/>
        <v>-1.5144951886363639E-4</v>
      </c>
      <c r="I212" s="1">
        <f t="shared" si="44"/>
        <v>-1.5486894327272727E-4</v>
      </c>
      <c r="J212" s="1">
        <f t="shared" si="45"/>
        <v>-1.6703962163909283E-10</v>
      </c>
      <c r="K212" s="1">
        <f t="shared" si="46"/>
        <v>-6.6060936277115884E-11</v>
      </c>
      <c r="L212">
        <f t="shared" si="53"/>
        <v>203</v>
      </c>
      <c r="M212">
        <f t="shared" si="54"/>
        <v>205</v>
      </c>
      <c r="Q212">
        <f>INDEX(PRIMAPhistCR_0_GHG!AE$2:AE$208,MATCH(Calculations_Table1!$A212,PRIMAPhistCR_0_GHG!$D$2:$D$208,0))</f>
        <v>-108825.26</v>
      </c>
      <c r="R212">
        <f>INDEX(PRIMAPhistCR_0_GHG!AF$2:AF$208,MATCH(Calculations_Table1!$A212,PRIMAPhistCR_0_GHG!$D$2:$D$208,0))</f>
        <v>-107936.81</v>
      </c>
      <c r="S212">
        <f>INDEX(PRIMAPhistCR_0_GHG!AG$2:AG$208,MATCH(Calculations_Table1!$A212,PRIMAPhistCR_0_GHG!$D$2:$D$208,0))</f>
        <v>-108771.66</v>
      </c>
      <c r="T212">
        <f>INDEX(PRIMAPhistCR_0_GHG!AH$2:AH$208,MATCH(Calculations_Table1!$A212,PRIMAPhistCR_0_GHG!$D$2:$D$208,0))</f>
        <v>-106681.43</v>
      </c>
      <c r="U212">
        <f>INDEX(PRIMAPhistCR_0_GHG!AI$2:AI$208,MATCH(Calculations_Table1!$A212,PRIMAPhistCR_0_GHG!$D$2:$D$208,0))</f>
        <v>-102451.66</v>
      </c>
      <c r="V212">
        <f>INDEX(PRIMAPhistCR_0_GHG!AJ$2:AJ$208,MATCH(Calculations_Table1!$A212,PRIMAPhistCR_0_GHG!$D$2:$D$208,0))</f>
        <v>-106453.7</v>
      </c>
      <c r="W212">
        <f>INDEX(PRIMAPhistCR_0_GHG!AK$2:AK$208,MATCH(Calculations_Table1!$A212,PRIMAPhistCR_0_GHG!$D$2:$D$208,0))</f>
        <v>-105964.03</v>
      </c>
      <c r="X212">
        <f>INDEX(PRIMAPhistCR_0_GHG!AL$2:AL$208,MATCH(Calculations_Table1!$A212,PRIMAPhistCR_0_GHG!$D$2:$D$208,0))</f>
        <v>-106399.11</v>
      </c>
      <c r="Y212">
        <f>INDEX(PRIMAPhistCR_0_GHG!AM$2:AM$208,MATCH(Calculations_Table1!$A212,PRIMAPhistCR_0_GHG!$D$2:$D$208,0))</f>
        <v>-106342.77</v>
      </c>
      <c r="AA212">
        <f>INDEX(UNPop_WPP2022_UN_2020_1July!$M$18:$M$303,MATCH(Calculations_Table1!A212,UNPop_WPP2022_UN_2020_1July!$F$18:$F$303,0))</f>
        <v>2292.5729999999999</v>
      </c>
      <c r="AC212">
        <f t="shared" si="47"/>
        <v>-869.90332000000012</v>
      </c>
      <c r="AD212">
        <f t="shared" si="48"/>
        <v>-525.75011272727284</v>
      </c>
      <c r="AE212">
        <f t="shared" si="55"/>
        <v>-344.15320727272729</v>
      </c>
      <c r="AF212">
        <f>INDEX(PRIMAPhistCR_0_CO2!AE$2:AE$208,MATCH(Calculations_Table1!$A212,PRIMAPhistCR_0_CO2!$D$2:$D$208,0))</f>
        <v>-111216.37</v>
      </c>
      <c r="AG212">
        <f>INDEX(PRIMAPhistCR_0_CO2!AF$2:AF$208,MATCH(Calculations_Table1!$A212,PRIMAPhistCR_0_CO2!$D$2:$D$208,0))</f>
        <v>-110265.84</v>
      </c>
      <c r="AH212">
        <f>INDEX(PRIMAPhistCR_0_CO2!AG$2:AG$208,MATCH(Calculations_Table1!$A212,PRIMAPhistCR_0_CO2!$D$2:$D$208,0))</f>
        <v>-111049.36</v>
      </c>
      <c r="AI212">
        <f>INDEX(PRIMAPhistCR_0_CO2!AH$2:AH$208,MATCH(Calculations_Table1!$A212,PRIMAPhistCR_0_CO2!$D$2:$D$208,0))</f>
        <v>-108990.77</v>
      </c>
      <c r="AJ212">
        <f>INDEX(PRIMAPhistCR_0_CO2!AI$2:AI$208,MATCH(Calculations_Table1!$A212,PRIMAPhistCR_0_CO2!$D$2:$D$208,0))</f>
        <v>-104910.86</v>
      </c>
      <c r="AK212">
        <f>INDEX(PRIMAPhistCR_0_CO2!AJ$2:AJ$208,MATCH(Calculations_Table1!$A212,PRIMAPhistCR_0_CO2!$D$2:$D$208,0))</f>
        <v>-108630.99</v>
      </c>
      <c r="AL212">
        <f>INDEX(PRIMAPhistCR_0_CO2!AK$2:AK$208,MATCH(Calculations_Table1!$A212,PRIMAPhistCR_0_CO2!$D$2:$D$208,0))</f>
        <v>-108536.74</v>
      </c>
      <c r="AM212">
        <f>INDEX(PRIMAPhistCR_0_CO2!AL$2:AL$208,MATCH(Calculations_Table1!$A212,PRIMAPhistCR_0_CO2!$D$2:$D$208,0))</f>
        <v>-108837.7</v>
      </c>
      <c r="AN212">
        <f>INDEX(PRIMAPhistCR_0_CO2!AM$2:AM$208,MATCH(Calculations_Table1!$A212,PRIMAPhistCR_0_CO2!$D$2:$D$208,0))</f>
        <v>-108681.06</v>
      </c>
    </row>
    <row r="213" spans="1:40" x14ac:dyDescent="0.2">
      <c r="A213" t="s">
        <v>129</v>
      </c>
      <c r="B213" t="s">
        <v>431</v>
      </c>
      <c r="C213" t="str">
        <f t="shared" si="49"/>
        <v>Madagascar</v>
      </c>
      <c r="D213">
        <f t="shared" si="50"/>
        <v>-942.37271999999996</v>
      </c>
      <c r="E213">
        <f t="shared" si="51"/>
        <v>-564.12110181818184</v>
      </c>
      <c r="F213">
        <f t="shared" si="52"/>
        <v>-378.25161818181812</v>
      </c>
      <c r="G213" s="1">
        <f t="shared" si="42"/>
        <v>-4.2406772399999996E-4</v>
      </c>
      <c r="H213" s="1">
        <f t="shared" si="43"/>
        <v>-1.7021322818181814E-4</v>
      </c>
      <c r="I213" s="1">
        <f t="shared" si="44"/>
        <v>-2.1801976281818182E-4</v>
      </c>
      <c r="J213" s="1">
        <f t="shared" si="45"/>
        <v>-1.5024448704077215E-11</v>
      </c>
      <c r="K213" s="1">
        <f t="shared" si="46"/>
        <v>-6.0305459973490389E-12</v>
      </c>
      <c r="L213">
        <f t="shared" si="53"/>
        <v>204</v>
      </c>
      <c r="M213">
        <f t="shared" si="54"/>
        <v>196</v>
      </c>
      <c r="Q213">
        <f>INDEX(PRIMAPhistCR_0_GHG!AE$2:AE$208,MATCH(Calculations_Table1!$A213,PRIMAPhistCR_0_GHG!$D$2:$D$208,0))</f>
        <v>-119333.31</v>
      </c>
      <c r="R213">
        <f>INDEX(PRIMAPhistCR_0_GHG!AF$2:AF$208,MATCH(Calculations_Table1!$A213,PRIMAPhistCR_0_GHG!$D$2:$D$208,0))</f>
        <v>-119043.98</v>
      </c>
      <c r="S213">
        <f>INDEX(PRIMAPhistCR_0_GHG!AG$2:AG$208,MATCH(Calculations_Table1!$A213,PRIMAPhistCR_0_GHG!$D$2:$D$208,0))</f>
        <v>-118486.81</v>
      </c>
      <c r="T213">
        <f>INDEX(PRIMAPhistCR_0_GHG!AH$2:AH$208,MATCH(Calculations_Table1!$A213,PRIMAPhistCR_0_GHG!$D$2:$D$208,0))</f>
        <v>-117529.17</v>
      </c>
      <c r="U213">
        <f>INDEX(PRIMAPhistCR_0_GHG!AI$2:AI$208,MATCH(Calculations_Table1!$A213,PRIMAPhistCR_0_GHG!$D$2:$D$208,0))</f>
        <v>-117715.39</v>
      </c>
      <c r="V213">
        <f>INDEX(PRIMAPhistCR_0_GHG!AJ$2:AJ$208,MATCH(Calculations_Table1!$A213,PRIMAPhistCR_0_GHG!$D$2:$D$208,0))</f>
        <v>-118231.85</v>
      </c>
      <c r="W213">
        <f>INDEX(PRIMAPhistCR_0_GHG!AK$2:AK$208,MATCH(Calculations_Table1!$A213,PRIMAPhistCR_0_GHG!$D$2:$D$208,0))</f>
        <v>-117529.33</v>
      </c>
      <c r="X213">
        <f>INDEX(PRIMAPhistCR_0_GHG!AL$2:AL$208,MATCH(Calculations_Table1!$A213,PRIMAPhistCR_0_GHG!$D$2:$D$208,0))</f>
        <v>-116951.18</v>
      </c>
      <c r="Y213">
        <f>INDEX(PRIMAPhistCR_0_GHG!AM$2:AM$208,MATCH(Calculations_Table1!$A213,PRIMAPhistCR_0_GHG!$D$2:$D$208,0))</f>
        <v>-116885.01</v>
      </c>
      <c r="AA213">
        <f>INDEX(UNPop_WPP2022_UN_2020_1July!$M$18:$M$303,MATCH(Calculations_Table1!A213,UNPop_WPP2022_UN_2020_1July!$F$18:$F$303,0))</f>
        <v>28225.177</v>
      </c>
      <c r="AC213">
        <f t="shared" si="47"/>
        <v>-1189.6857</v>
      </c>
      <c r="AD213">
        <f t="shared" si="48"/>
        <v>-705.19733818181817</v>
      </c>
      <c r="AE213">
        <f t="shared" si="55"/>
        <v>-484.48836181818183</v>
      </c>
      <c r="AF213">
        <f>INDEX(PRIMAPhistCR_0_CO2!AE$2:AE$208,MATCH(Calculations_Table1!$A213,PRIMAPhistCR_0_CO2!$D$2:$D$208,0))</f>
        <v>-149176.35999999999</v>
      </c>
      <c r="AG213">
        <f>INDEX(PRIMAPhistCR_0_CO2!AF$2:AF$208,MATCH(Calculations_Table1!$A213,PRIMAPhistCR_0_CO2!$D$2:$D$208,0))</f>
        <v>-149322.79</v>
      </c>
      <c r="AH213">
        <f>INDEX(PRIMAPhistCR_0_CO2!AG$2:AG$208,MATCH(Calculations_Table1!$A213,PRIMAPhistCR_0_CO2!$D$2:$D$208,0))</f>
        <v>-148908.26999999999</v>
      </c>
      <c r="AI213">
        <f>INDEX(PRIMAPhistCR_0_CO2!AH$2:AH$208,MATCH(Calculations_Table1!$A213,PRIMAPhistCR_0_CO2!$D$2:$D$208,0))</f>
        <v>-149068.12</v>
      </c>
      <c r="AJ213">
        <f>INDEX(PRIMAPhistCR_0_CO2!AI$2:AI$208,MATCH(Calculations_Table1!$A213,PRIMAPhistCR_0_CO2!$D$2:$D$208,0))</f>
        <v>-148483.35</v>
      </c>
      <c r="AK213">
        <f>INDEX(PRIMAPhistCR_0_CO2!AJ$2:AJ$208,MATCH(Calculations_Table1!$A213,PRIMAPhistCR_0_CO2!$D$2:$D$208,0))</f>
        <v>-148411.35999999999</v>
      </c>
      <c r="AL213">
        <f>INDEX(PRIMAPhistCR_0_CO2!AK$2:AK$208,MATCH(Calculations_Table1!$A213,PRIMAPhistCR_0_CO2!$D$2:$D$208,0))</f>
        <v>-148437.04</v>
      </c>
      <c r="AM213">
        <f>INDEX(PRIMAPhistCR_0_CO2!AL$2:AL$208,MATCH(Calculations_Table1!$A213,PRIMAPhistCR_0_CO2!$D$2:$D$208,0))</f>
        <v>-148685.48000000001</v>
      </c>
      <c r="AN213">
        <f>INDEX(PRIMAPhistCR_0_CO2!AM$2:AM$208,MATCH(Calculations_Table1!$A213,PRIMAPhistCR_0_CO2!$D$2:$D$208,0))</f>
        <v>-148369.29</v>
      </c>
    </row>
    <row r="214" spans="1:40" x14ac:dyDescent="0.2">
      <c r="A214" t="s">
        <v>134</v>
      </c>
      <c r="B214" t="s">
        <v>432</v>
      </c>
      <c r="C214" t="str">
        <f t="shared" si="49"/>
        <v>Mali</v>
      </c>
      <c r="D214">
        <f t="shared" si="50"/>
        <v>-1177.2319499999999</v>
      </c>
      <c r="E214">
        <f t="shared" si="51"/>
        <v>-756.56378909090904</v>
      </c>
      <c r="F214">
        <f t="shared" si="52"/>
        <v>-420.66816090909083</v>
      </c>
      <c r="G214" s="1">
        <f t="shared" si="42"/>
        <v>-5.2975437749999991E-4</v>
      </c>
      <c r="H214" s="1">
        <f t="shared" si="43"/>
        <v>-1.8930067240909086E-4</v>
      </c>
      <c r="I214" s="1">
        <f t="shared" si="44"/>
        <v>-3.1150234145454553E-4</v>
      </c>
      <c r="J214" s="1">
        <f t="shared" si="45"/>
        <v>-2.496011020993175E-11</v>
      </c>
      <c r="K214" s="1">
        <f t="shared" si="46"/>
        <v>-8.9191630061520264E-12</v>
      </c>
      <c r="L214">
        <f t="shared" si="53"/>
        <v>205</v>
      </c>
      <c r="M214">
        <f t="shared" si="54"/>
        <v>198</v>
      </c>
      <c r="Q214">
        <f>INDEX(PRIMAPhistCR_0_GHG!AE$2:AE$208,MATCH(Calculations_Table1!$A214,PRIMAPhistCR_0_GHG!$D$2:$D$208,0))</f>
        <v>-160042.34</v>
      </c>
      <c r="R214">
        <f>INDEX(PRIMAPhistCR_0_GHG!AF$2:AF$208,MATCH(Calculations_Table1!$A214,PRIMAPhistCR_0_GHG!$D$2:$D$208,0))</f>
        <v>-158349.66</v>
      </c>
      <c r="S214">
        <f>INDEX(PRIMAPhistCR_0_GHG!AG$2:AG$208,MATCH(Calculations_Table1!$A214,PRIMAPhistCR_0_GHG!$D$2:$D$208,0))</f>
        <v>-155924.92000000001</v>
      </c>
      <c r="T214">
        <f>INDEX(PRIMAPhistCR_0_GHG!AH$2:AH$208,MATCH(Calculations_Table1!$A214,PRIMAPhistCR_0_GHG!$D$2:$D$208,0))</f>
        <v>-149323.84</v>
      </c>
      <c r="U214">
        <f>INDEX(PRIMAPhistCR_0_GHG!AI$2:AI$208,MATCH(Calculations_Table1!$A214,PRIMAPhistCR_0_GHG!$D$2:$D$208,0))</f>
        <v>-148652.60999999999</v>
      </c>
      <c r="V214">
        <f>INDEX(PRIMAPhistCR_0_GHG!AJ$2:AJ$208,MATCH(Calculations_Table1!$A214,PRIMAPhistCR_0_GHG!$D$2:$D$208,0))</f>
        <v>-146512.31</v>
      </c>
      <c r="W214">
        <f>INDEX(PRIMAPhistCR_0_GHG!AK$2:AK$208,MATCH(Calculations_Table1!$A214,PRIMAPhistCR_0_GHG!$D$2:$D$208,0))</f>
        <v>-143484.5</v>
      </c>
      <c r="X214">
        <f>INDEX(PRIMAPhistCR_0_GHG!AL$2:AL$208,MATCH(Calculations_Table1!$A214,PRIMAPhistCR_0_GHG!$D$2:$D$208,0))</f>
        <v>-139055.67999999999</v>
      </c>
      <c r="Y214">
        <f>INDEX(PRIMAPhistCR_0_GHG!AM$2:AM$208,MATCH(Calculations_Table1!$A214,PRIMAPhistCR_0_GHG!$D$2:$D$208,0))</f>
        <v>-135928.43</v>
      </c>
      <c r="AA214">
        <f>INDEX(UNPop_WPP2022_UN_2020_1July!$M$18:$M$303,MATCH(Calculations_Table1!A214,UNPop_WPP2022_UN_2020_1July!$F$18:$F$303,0))</f>
        <v>21224.04</v>
      </c>
      <c r="AC214">
        <f t="shared" si="47"/>
        <v>-1706.4324000000001</v>
      </c>
      <c r="AD214">
        <f t="shared" si="48"/>
        <v>-1014.2049745454544</v>
      </c>
      <c r="AE214">
        <f t="shared" si="55"/>
        <v>-692.22742545454571</v>
      </c>
      <c r="AF214">
        <f>INDEX(PRIMAPhistCR_0_CO2!AE$2:AE$208,MATCH(Calculations_Table1!$A214,PRIMAPhistCR_0_CO2!$D$2:$D$208,0))</f>
        <v>-214543.35999999999</v>
      </c>
      <c r="AG214">
        <f>INDEX(PRIMAPhistCR_0_CO2!AF$2:AF$208,MATCH(Calculations_Table1!$A214,PRIMAPhistCR_0_CO2!$D$2:$D$208,0))</f>
        <v>-214234.52</v>
      </c>
      <c r="AH214">
        <f>INDEX(PRIMAPhistCR_0_CO2!AG$2:AG$208,MATCH(Calculations_Table1!$A214,PRIMAPhistCR_0_CO2!$D$2:$D$208,0))</f>
        <v>-213972.2</v>
      </c>
      <c r="AI214">
        <f>INDEX(PRIMAPhistCR_0_CO2!AH$2:AH$208,MATCH(Calculations_Table1!$A214,PRIMAPhistCR_0_CO2!$D$2:$D$208,0))</f>
        <v>-213890</v>
      </c>
      <c r="AJ214">
        <f>INDEX(PRIMAPhistCR_0_CO2!AI$2:AI$208,MATCH(Calculations_Table1!$A214,PRIMAPhistCR_0_CO2!$D$2:$D$208,0))</f>
        <v>-213763.63</v>
      </c>
      <c r="AK214">
        <f>INDEX(PRIMAPhistCR_0_CO2!AJ$2:AJ$208,MATCH(Calculations_Table1!$A214,PRIMAPhistCR_0_CO2!$D$2:$D$208,0))</f>
        <v>-213081.73</v>
      </c>
      <c r="AL214">
        <f>INDEX(PRIMAPhistCR_0_CO2!AK$2:AK$208,MATCH(Calculations_Table1!$A214,PRIMAPhistCR_0_CO2!$D$2:$D$208,0))</f>
        <v>-212664.34</v>
      </c>
      <c r="AM214">
        <f>INDEX(PRIMAPhistCR_0_CO2!AL$2:AL$208,MATCH(Calculations_Table1!$A214,PRIMAPhistCR_0_CO2!$D$2:$D$208,0))</f>
        <v>-212609.16</v>
      </c>
      <c r="AN214">
        <f>INDEX(PRIMAPhistCR_0_CO2!AM$2:AM$208,MATCH(Calculations_Table1!$A214,PRIMAPhistCR_0_CO2!$D$2:$D$208,0))</f>
        <v>-212216.82</v>
      </c>
    </row>
  </sheetData>
  <mergeCells count="3">
    <mergeCell ref="D8:F8"/>
    <mergeCell ref="G8:K8"/>
    <mergeCell ref="L8:M8"/>
  </mergeCells>
  <pageMargins left="0.7" right="0.7" top="0.75" bottom="0.75" header="0.3" footer="0.3"/>
  <pageSetup paperSize="9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N208"/>
  <sheetViews>
    <sheetView workbookViewId="0">
      <selection activeCell="K11" sqref="K11"/>
    </sheetView>
  </sheetViews>
  <sheetFormatPr baseColWidth="10" defaultRowHeight="16" x14ac:dyDescent="0.2"/>
  <sheetData>
    <row r="1" spans="1:4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>
        <v>1990</v>
      </c>
      <c r="I1">
        <v>1991</v>
      </c>
      <c r="J1">
        <v>1992</v>
      </c>
      <c r="K1">
        <v>1993</v>
      </c>
      <c r="L1">
        <v>1994</v>
      </c>
      <c r="M1">
        <v>1995</v>
      </c>
      <c r="N1">
        <v>1996</v>
      </c>
      <c r="O1">
        <v>1997</v>
      </c>
      <c r="P1">
        <v>1998</v>
      </c>
      <c r="Q1">
        <v>1999</v>
      </c>
      <c r="R1">
        <v>2000</v>
      </c>
      <c r="S1">
        <v>2001</v>
      </c>
      <c r="T1">
        <v>2002</v>
      </c>
      <c r="U1">
        <v>2003</v>
      </c>
      <c r="V1">
        <v>2004</v>
      </c>
      <c r="W1">
        <v>2005</v>
      </c>
      <c r="X1">
        <v>2006</v>
      </c>
      <c r="Y1">
        <v>2007</v>
      </c>
      <c r="Z1">
        <v>2008</v>
      </c>
      <c r="AA1">
        <v>2009</v>
      </c>
      <c r="AB1">
        <v>2010</v>
      </c>
      <c r="AC1">
        <v>2011</v>
      </c>
      <c r="AD1">
        <v>2012</v>
      </c>
      <c r="AE1">
        <v>2013</v>
      </c>
      <c r="AF1">
        <v>2014</v>
      </c>
      <c r="AG1">
        <v>2015</v>
      </c>
      <c r="AH1">
        <v>2016</v>
      </c>
      <c r="AI1">
        <v>2017</v>
      </c>
      <c r="AJ1">
        <v>2018</v>
      </c>
      <c r="AK1">
        <v>2019</v>
      </c>
      <c r="AL1">
        <v>2020</v>
      </c>
      <c r="AM1">
        <v>2021</v>
      </c>
      <c r="AN1">
        <v>2022</v>
      </c>
    </row>
    <row r="2" spans="1:40" x14ac:dyDescent="0.2">
      <c r="A2" t="s">
        <v>7</v>
      </c>
      <c r="B2" t="s">
        <v>8</v>
      </c>
      <c r="C2" t="s">
        <v>9</v>
      </c>
      <c r="D2" t="s">
        <v>10</v>
      </c>
      <c r="E2" t="s">
        <v>13</v>
      </c>
      <c r="F2" t="s">
        <v>12</v>
      </c>
      <c r="G2">
        <v>0</v>
      </c>
      <c r="H2">
        <v>516.56641000000002</v>
      </c>
      <c r="I2">
        <v>563.09528999999998</v>
      </c>
      <c r="J2">
        <v>572.33779000000004</v>
      </c>
      <c r="K2">
        <v>683.85509999999999</v>
      </c>
      <c r="L2">
        <v>697.06146999999999</v>
      </c>
      <c r="M2">
        <v>746.47987000000001</v>
      </c>
      <c r="N2">
        <v>762.03375000000005</v>
      </c>
      <c r="O2">
        <v>800.93562999999995</v>
      </c>
      <c r="P2">
        <v>851.77498000000003</v>
      </c>
      <c r="Q2">
        <v>860.60535000000004</v>
      </c>
      <c r="R2">
        <v>2485.1426999999999</v>
      </c>
      <c r="S2">
        <v>2509.3141000000001</v>
      </c>
      <c r="T2">
        <v>2537.8629000000001</v>
      </c>
      <c r="U2">
        <v>2670.0068999999999</v>
      </c>
      <c r="V2">
        <v>2733.5875999999998</v>
      </c>
      <c r="W2">
        <v>2838.2388999999998</v>
      </c>
      <c r="X2">
        <v>2805.0954000000002</v>
      </c>
      <c r="Y2">
        <v>2912.5295000000001</v>
      </c>
      <c r="Z2">
        <v>2741.8724000000002</v>
      </c>
      <c r="AA2">
        <v>2710.3665000000001</v>
      </c>
      <c r="AB2">
        <v>2578.9576999999999</v>
      </c>
      <c r="AC2">
        <v>2577.4919</v>
      </c>
      <c r="AD2">
        <v>1412.0233000000001</v>
      </c>
      <c r="AE2">
        <v>920.46248000000003</v>
      </c>
      <c r="AF2">
        <v>932.48078999999996</v>
      </c>
      <c r="AG2">
        <v>958.28144999999995</v>
      </c>
      <c r="AH2">
        <v>944.25336000000004</v>
      </c>
      <c r="AI2">
        <v>974.96162000000004</v>
      </c>
      <c r="AJ2">
        <v>997.90143</v>
      </c>
      <c r="AK2">
        <v>1019.603</v>
      </c>
      <c r="AL2">
        <v>935.00289999999995</v>
      </c>
      <c r="AM2">
        <v>927.81917999999996</v>
      </c>
      <c r="AN2">
        <v>884.97689000000003</v>
      </c>
    </row>
    <row r="3" spans="1:40" x14ac:dyDescent="0.2">
      <c r="A3" t="s">
        <v>7</v>
      </c>
      <c r="B3" t="s">
        <v>8</v>
      </c>
      <c r="C3" t="s">
        <v>9</v>
      </c>
      <c r="D3" t="s">
        <v>14</v>
      </c>
      <c r="E3" t="s">
        <v>13</v>
      </c>
      <c r="F3" t="s">
        <v>12</v>
      </c>
      <c r="G3">
        <v>0</v>
      </c>
      <c r="H3">
        <v>19359.089</v>
      </c>
      <c r="I3">
        <v>18133.985000000001</v>
      </c>
      <c r="J3">
        <v>16225.32</v>
      </c>
      <c r="K3">
        <v>16474.741999999998</v>
      </c>
      <c r="L3">
        <v>16575.323</v>
      </c>
      <c r="M3">
        <v>16873.989000000001</v>
      </c>
      <c r="N3">
        <v>18586.351999999999</v>
      </c>
      <c r="O3">
        <v>19633.776000000002</v>
      </c>
      <c r="P3">
        <v>20227.57</v>
      </c>
      <c r="Q3">
        <v>20021.791000000001</v>
      </c>
      <c r="R3">
        <v>17231.134999999998</v>
      </c>
      <c r="S3">
        <v>15835.880999999999</v>
      </c>
      <c r="T3">
        <v>19802.942999999999</v>
      </c>
      <c r="U3">
        <v>21824.172999999999</v>
      </c>
      <c r="V3">
        <v>21951.202000000001</v>
      </c>
      <c r="W3">
        <v>24188.618999999999</v>
      </c>
      <c r="X3">
        <v>24685.107</v>
      </c>
      <c r="Y3">
        <v>27490.937999999998</v>
      </c>
      <c r="Z3">
        <v>29377.307000000001</v>
      </c>
      <c r="AA3">
        <v>33759.864999999998</v>
      </c>
      <c r="AB3">
        <v>38311.519</v>
      </c>
      <c r="AC3">
        <v>38083.165000000001</v>
      </c>
      <c r="AD3">
        <v>42051.749000000003</v>
      </c>
      <c r="AE3">
        <v>43107.326999999997</v>
      </c>
      <c r="AF3">
        <v>44409.595000000001</v>
      </c>
      <c r="AG3">
        <v>44266.065000000002</v>
      </c>
      <c r="AH3">
        <v>45240.254000000001</v>
      </c>
      <c r="AI3">
        <v>45951.663</v>
      </c>
      <c r="AJ3">
        <v>46554.14</v>
      </c>
      <c r="AK3">
        <v>48064.228000000003</v>
      </c>
      <c r="AL3">
        <v>49360.144999999997</v>
      </c>
      <c r="AM3">
        <v>50163.317999999999</v>
      </c>
      <c r="AN3">
        <v>24258.975999999999</v>
      </c>
    </row>
    <row r="4" spans="1:40" x14ac:dyDescent="0.2">
      <c r="A4" t="s">
        <v>7</v>
      </c>
      <c r="B4" t="s">
        <v>8</v>
      </c>
      <c r="C4" t="s">
        <v>9</v>
      </c>
      <c r="D4" t="s">
        <v>15</v>
      </c>
      <c r="E4" t="s">
        <v>13</v>
      </c>
      <c r="F4" t="s">
        <v>12</v>
      </c>
      <c r="G4">
        <v>0</v>
      </c>
      <c r="H4">
        <v>169305.19</v>
      </c>
      <c r="I4">
        <v>165847.04999999999</v>
      </c>
      <c r="J4">
        <v>175294.55</v>
      </c>
      <c r="K4">
        <v>185028.33</v>
      </c>
      <c r="L4">
        <v>203980.05</v>
      </c>
      <c r="M4">
        <v>228830.22</v>
      </c>
      <c r="N4">
        <v>233268.06</v>
      </c>
      <c r="O4">
        <v>224170.2</v>
      </c>
      <c r="P4">
        <v>243354.81</v>
      </c>
      <c r="Q4">
        <v>238989.17</v>
      </c>
      <c r="R4">
        <v>233519.78</v>
      </c>
      <c r="S4">
        <v>232536.17</v>
      </c>
      <c r="T4">
        <v>232633.92</v>
      </c>
      <c r="U4">
        <v>219538.86</v>
      </c>
      <c r="V4">
        <v>223386.37</v>
      </c>
      <c r="W4">
        <v>229952.93</v>
      </c>
      <c r="X4">
        <v>220569.21</v>
      </c>
      <c r="Y4">
        <v>221825.6</v>
      </c>
      <c r="Z4">
        <v>223002.08</v>
      </c>
      <c r="AA4">
        <v>224088.32000000001</v>
      </c>
      <c r="AB4">
        <v>232816.05</v>
      </c>
      <c r="AC4">
        <v>232803.62</v>
      </c>
      <c r="AD4">
        <v>233903.64</v>
      </c>
      <c r="AE4">
        <v>235249</v>
      </c>
      <c r="AF4">
        <v>245227.84</v>
      </c>
      <c r="AG4">
        <v>239961.09</v>
      </c>
      <c r="AH4">
        <v>240110.94</v>
      </c>
      <c r="AI4">
        <v>240389.62</v>
      </c>
      <c r="AJ4">
        <v>230773.05</v>
      </c>
      <c r="AK4">
        <v>231724.95</v>
      </c>
      <c r="AL4">
        <v>221873.77</v>
      </c>
      <c r="AM4">
        <v>222350.51</v>
      </c>
      <c r="AN4">
        <v>150431.87</v>
      </c>
    </row>
    <row r="5" spans="1:40" x14ac:dyDescent="0.2">
      <c r="A5" t="s">
        <v>7</v>
      </c>
      <c r="B5" t="s">
        <v>8</v>
      </c>
      <c r="C5" t="s">
        <v>9</v>
      </c>
      <c r="D5" t="s">
        <v>16</v>
      </c>
      <c r="E5" t="s">
        <v>13</v>
      </c>
      <c r="F5" t="s">
        <v>12</v>
      </c>
      <c r="G5">
        <v>0</v>
      </c>
      <c r="H5">
        <v>54.362437999999997</v>
      </c>
      <c r="I5">
        <v>54.454639999999998</v>
      </c>
      <c r="J5">
        <v>58.237006999999998</v>
      </c>
      <c r="K5">
        <v>69.453843000000006</v>
      </c>
      <c r="L5">
        <v>69.744636999999997</v>
      </c>
      <c r="M5">
        <v>70.043578999999994</v>
      </c>
      <c r="N5">
        <v>73.831466000000006</v>
      </c>
      <c r="O5">
        <v>73.967281</v>
      </c>
      <c r="P5">
        <v>81.330364000000003</v>
      </c>
      <c r="Q5">
        <v>84.995482999999993</v>
      </c>
      <c r="R5">
        <v>92.411420000000007</v>
      </c>
      <c r="S5">
        <v>99.760131000000001</v>
      </c>
      <c r="T5">
        <v>99.697610999999995</v>
      </c>
      <c r="U5">
        <v>107.20717</v>
      </c>
      <c r="V5">
        <v>125.45095999999999</v>
      </c>
      <c r="W5">
        <v>132.91982999999999</v>
      </c>
      <c r="X5">
        <v>147.63767000000001</v>
      </c>
      <c r="Y5">
        <v>155.02363</v>
      </c>
      <c r="Z5">
        <v>155.06906000000001</v>
      </c>
      <c r="AA5">
        <v>151.32872</v>
      </c>
      <c r="AB5">
        <v>155.14347000000001</v>
      </c>
      <c r="AC5">
        <v>147.89196999999999</v>
      </c>
      <c r="AD5">
        <v>147.9461</v>
      </c>
      <c r="AE5">
        <v>122.39017</v>
      </c>
      <c r="AF5">
        <v>144.44175999999999</v>
      </c>
      <c r="AG5">
        <v>159.15710999999999</v>
      </c>
      <c r="AH5">
        <v>158.81446</v>
      </c>
      <c r="AI5">
        <v>147.85446999999999</v>
      </c>
      <c r="AJ5">
        <v>151.44686999999999</v>
      </c>
      <c r="AK5">
        <v>154.78298000000001</v>
      </c>
      <c r="AL5">
        <v>141.93494000000001</v>
      </c>
      <c r="AM5">
        <v>140.55376000000001</v>
      </c>
      <c r="AN5">
        <v>138.0564</v>
      </c>
    </row>
    <row r="6" spans="1:40" x14ac:dyDescent="0.2">
      <c r="A6" t="s">
        <v>7</v>
      </c>
      <c r="B6" t="s">
        <v>8</v>
      </c>
      <c r="C6" t="s">
        <v>9</v>
      </c>
      <c r="D6" t="s">
        <v>17</v>
      </c>
      <c r="E6" t="s">
        <v>13</v>
      </c>
      <c r="F6" t="s">
        <v>12</v>
      </c>
      <c r="G6">
        <v>0</v>
      </c>
      <c r="H6">
        <v>10270.376</v>
      </c>
      <c r="I6">
        <v>11986.294</v>
      </c>
      <c r="J6">
        <v>7919.6567999999997</v>
      </c>
      <c r="K6">
        <v>7484.2644</v>
      </c>
      <c r="L6">
        <v>8301.2491000000009</v>
      </c>
      <c r="M6">
        <v>8038.7804999999998</v>
      </c>
      <c r="N6">
        <v>7968.8110999999999</v>
      </c>
      <c r="O6">
        <v>7940.3747000000003</v>
      </c>
      <c r="P6">
        <v>8523.1906999999992</v>
      </c>
      <c r="Q6">
        <v>8840.9896000000008</v>
      </c>
      <c r="R6">
        <v>10722.268</v>
      </c>
      <c r="S6">
        <v>10497.605</v>
      </c>
      <c r="T6">
        <v>10261.214</v>
      </c>
      <c r="U6">
        <v>10103.64</v>
      </c>
      <c r="V6">
        <v>10498.169</v>
      </c>
      <c r="W6">
        <v>10288.459999999999</v>
      </c>
      <c r="X6">
        <v>10168.494000000001</v>
      </c>
      <c r="Y6">
        <v>10389.707</v>
      </c>
      <c r="Z6">
        <v>9812.1812000000009</v>
      </c>
      <c r="AA6">
        <v>10894.154</v>
      </c>
      <c r="AB6">
        <v>10696.512000000001</v>
      </c>
      <c r="AC6">
        <v>13750.713</v>
      </c>
      <c r="AD6">
        <v>14573.591</v>
      </c>
      <c r="AE6">
        <v>10757.026</v>
      </c>
      <c r="AF6">
        <v>11147.736999999999</v>
      </c>
      <c r="AG6">
        <v>11256.843000000001</v>
      </c>
      <c r="AH6">
        <v>11333.757</v>
      </c>
      <c r="AI6">
        <v>11997.799000000001</v>
      </c>
      <c r="AJ6">
        <v>12244.709000000001</v>
      </c>
      <c r="AK6">
        <v>12349.74</v>
      </c>
      <c r="AL6">
        <v>12184.467000000001</v>
      </c>
      <c r="AM6">
        <v>11989.674000000001</v>
      </c>
      <c r="AN6">
        <v>7991.1747999999998</v>
      </c>
    </row>
    <row r="7" spans="1:40" x14ac:dyDescent="0.2">
      <c r="A7" t="s">
        <v>7</v>
      </c>
      <c r="B7" t="s">
        <v>8</v>
      </c>
      <c r="C7" t="s">
        <v>9</v>
      </c>
      <c r="D7" t="s">
        <v>18</v>
      </c>
      <c r="E7" t="s">
        <v>13</v>
      </c>
      <c r="F7" t="s">
        <v>12</v>
      </c>
      <c r="G7">
        <v>0</v>
      </c>
      <c r="H7">
        <v>279.62182000000001</v>
      </c>
      <c r="I7">
        <v>287.83740999999998</v>
      </c>
      <c r="J7">
        <v>296.15397999999999</v>
      </c>
      <c r="K7">
        <v>307.38724999999999</v>
      </c>
      <c r="L7">
        <v>310.97262000000001</v>
      </c>
      <c r="M7">
        <v>334.94772</v>
      </c>
      <c r="N7">
        <v>362.94418999999999</v>
      </c>
      <c r="O7">
        <v>370.70307000000003</v>
      </c>
      <c r="P7">
        <v>380.12124999999997</v>
      </c>
      <c r="Q7">
        <v>394.58118999999999</v>
      </c>
      <c r="R7">
        <v>403.36509999999998</v>
      </c>
      <c r="S7">
        <v>401.71102000000002</v>
      </c>
      <c r="T7">
        <v>408.42540000000002</v>
      </c>
      <c r="U7">
        <v>411.59404999999998</v>
      </c>
      <c r="V7">
        <v>435.32490000000001</v>
      </c>
      <c r="W7">
        <v>448.03003000000001</v>
      </c>
      <c r="X7">
        <v>419.54387000000003</v>
      </c>
      <c r="Y7">
        <v>413.06846999999999</v>
      </c>
      <c r="Z7">
        <v>413.37178999999998</v>
      </c>
      <c r="AA7">
        <v>391.53136999999998</v>
      </c>
      <c r="AB7">
        <v>392.17804999999998</v>
      </c>
      <c r="AC7">
        <v>375.36878999999999</v>
      </c>
      <c r="AD7">
        <v>372.81060000000002</v>
      </c>
      <c r="AE7">
        <v>363.08357999999998</v>
      </c>
      <c r="AF7">
        <v>351.62092999999999</v>
      </c>
      <c r="AG7">
        <v>350.85518999999999</v>
      </c>
      <c r="AH7">
        <v>362.20823000000001</v>
      </c>
      <c r="AI7">
        <v>365.90980999999999</v>
      </c>
      <c r="AJ7">
        <v>391.16293000000002</v>
      </c>
      <c r="AK7">
        <v>390.84264000000002</v>
      </c>
      <c r="AL7">
        <v>317.85370999999998</v>
      </c>
      <c r="AM7">
        <v>368.49610000000001</v>
      </c>
      <c r="AN7">
        <v>-132.36106000000001</v>
      </c>
    </row>
    <row r="8" spans="1:40" x14ac:dyDescent="0.2">
      <c r="A8" t="s">
        <v>7</v>
      </c>
      <c r="B8" t="s">
        <v>8</v>
      </c>
      <c r="C8" t="s">
        <v>9</v>
      </c>
      <c r="D8" t="s">
        <v>19</v>
      </c>
      <c r="E8" t="s">
        <v>13</v>
      </c>
      <c r="F8" t="s">
        <v>12</v>
      </c>
      <c r="G8">
        <v>0</v>
      </c>
      <c r="H8">
        <v>5609.6153999999997</v>
      </c>
      <c r="I8">
        <v>4516.5189</v>
      </c>
      <c r="J8">
        <v>3790.7705000000001</v>
      </c>
      <c r="K8">
        <v>5744.0756000000001</v>
      </c>
      <c r="L8">
        <v>5521.4611000000004</v>
      </c>
      <c r="M8">
        <v>5467.3787000000002</v>
      </c>
      <c r="N8">
        <v>5131.3377</v>
      </c>
      <c r="O8">
        <v>5382.7565000000004</v>
      </c>
      <c r="P8">
        <v>558.67841999999996</v>
      </c>
      <c r="Q8">
        <v>2379.4897999999998</v>
      </c>
      <c r="R8">
        <v>5877.8477999999996</v>
      </c>
      <c r="S8">
        <v>5991.0047000000004</v>
      </c>
      <c r="T8">
        <v>5765.1027000000004</v>
      </c>
      <c r="U8">
        <v>5762.8216000000002</v>
      </c>
      <c r="V8">
        <v>6050.5163000000002</v>
      </c>
      <c r="W8">
        <v>6008.8518999999997</v>
      </c>
      <c r="X8">
        <v>6245.3465999999999</v>
      </c>
      <c r="Y8">
        <v>7009.8630000000003</v>
      </c>
      <c r="Z8">
        <v>6747.3297000000002</v>
      </c>
      <c r="AA8">
        <v>6882.1283000000003</v>
      </c>
      <c r="AB8">
        <v>4772.4403000000002</v>
      </c>
      <c r="AC8">
        <v>6070.3280999999997</v>
      </c>
      <c r="AD8">
        <v>7150.9268000000002</v>
      </c>
      <c r="AE8">
        <v>6362.4458000000004</v>
      </c>
      <c r="AF8">
        <v>7047.9264000000003</v>
      </c>
      <c r="AG8">
        <v>7563.9879000000001</v>
      </c>
      <c r="AH8">
        <v>6703.5388000000003</v>
      </c>
      <c r="AI8">
        <v>6364.3873000000003</v>
      </c>
      <c r="AJ8">
        <v>6506.3465999999999</v>
      </c>
      <c r="AK8">
        <v>6637.6841000000004</v>
      </c>
      <c r="AL8">
        <v>6072.4175999999998</v>
      </c>
      <c r="AM8">
        <v>6009.5945000000002</v>
      </c>
      <c r="AN8">
        <v>5968.2842000000001</v>
      </c>
    </row>
    <row r="9" spans="1:40" x14ac:dyDescent="0.2">
      <c r="A9" t="s">
        <v>7</v>
      </c>
      <c r="B9" t="s">
        <v>8</v>
      </c>
      <c r="C9" t="s">
        <v>9</v>
      </c>
      <c r="D9" t="s">
        <v>20</v>
      </c>
      <c r="E9" t="s">
        <v>13</v>
      </c>
      <c r="F9" t="s">
        <v>12</v>
      </c>
      <c r="G9">
        <v>0</v>
      </c>
      <c r="H9">
        <v>62832.233</v>
      </c>
      <c r="I9">
        <v>68244.941000000006</v>
      </c>
      <c r="J9">
        <v>70093.623000000007</v>
      </c>
      <c r="K9">
        <v>78471.898000000001</v>
      </c>
      <c r="L9">
        <v>80694.240000000005</v>
      </c>
      <c r="M9">
        <v>81569.587</v>
      </c>
      <c r="N9">
        <v>87571.585999999996</v>
      </c>
      <c r="O9">
        <v>90681.464000000007</v>
      </c>
      <c r="P9">
        <v>99360.385999999999</v>
      </c>
      <c r="Q9">
        <v>99293.952000000005</v>
      </c>
      <c r="R9">
        <v>133068.51</v>
      </c>
      <c r="S9">
        <v>132732.89000000001</v>
      </c>
      <c r="T9">
        <v>122578.6</v>
      </c>
      <c r="U9">
        <v>153282.38</v>
      </c>
      <c r="V9">
        <v>167868.49</v>
      </c>
      <c r="W9">
        <v>180962.43</v>
      </c>
      <c r="X9">
        <v>184011.53</v>
      </c>
      <c r="Y9">
        <v>191107.89</v>
      </c>
      <c r="Z9">
        <v>208372.12</v>
      </c>
      <c r="AA9">
        <v>212806.77</v>
      </c>
      <c r="AB9">
        <v>199927.51</v>
      </c>
      <c r="AC9">
        <v>209611.7</v>
      </c>
      <c r="AD9">
        <v>247895.4</v>
      </c>
      <c r="AE9">
        <v>247963.02</v>
      </c>
      <c r="AF9">
        <v>241999.18</v>
      </c>
      <c r="AG9">
        <v>265416.7</v>
      </c>
      <c r="AH9">
        <v>257185.86</v>
      </c>
      <c r="AI9">
        <v>224068.92</v>
      </c>
      <c r="AJ9">
        <v>222265.91</v>
      </c>
      <c r="AK9">
        <v>229814.09</v>
      </c>
      <c r="AL9">
        <v>221932.23</v>
      </c>
      <c r="AM9">
        <v>235964.09</v>
      </c>
      <c r="AN9">
        <v>157997.6</v>
      </c>
    </row>
    <row r="10" spans="1:40" x14ac:dyDescent="0.2">
      <c r="A10" t="s">
        <v>7</v>
      </c>
      <c r="B10" t="s">
        <v>8</v>
      </c>
      <c r="C10" t="s">
        <v>9</v>
      </c>
      <c r="D10" t="s">
        <v>21</v>
      </c>
      <c r="E10" t="s">
        <v>13</v>
      </c>
      <c r="F10" t="s">
        <v>12</v>
      </c>
      <c r="G10">
        <v>0</v>
      </c>
      <c r="H10">
        <v>284670.89</v>
      </c>
      <c r="I10">
        <v>310164.84999999998</v>
      </c>
      <c r="J10">
        <v>317976.05</v>
      </c>
      <c r="K10">
        <v>315148.32</v>
      </c>
      <c r="L10">
        <v>321227.8</v>
      </c>
      <c r="M10">
        <v>326279.05</v>
      </c>
      <c r="N10">
        <v>358559.88</v>
      </c>
      <c r="O10">
        <v>354659.5</v>
      </c>
      <c r="P10">
        <v>378764.76</v>
      </c>
      <c r="Q10">
        <v>369977.16</v>
      </c>
      <c r="R10">
        <v>370992.99</v>
      </c>
      <c r="S10">
        <v>371126.65</v>
      </c>
      <c r="T10">
        <v>374730.47</v>
      </c>
      <c r="U10">
        <v>391402.59</v>
      </c>
      <c r="V10">
        <v>406311.41</v>
      </c>
      <c r="W10">
        <v>402526.3</v>
      </c>
      <c r="X10">
        <v>428836.59</v>
      </c>
      <c r="Y10">
        <v>448242.93</v>
      </c>
      <c r="Z10">
        <v>427770.2</v>
      </c>
      <c r="AA10">
        <v>382962.09</v>
      </c>
      <c r="AB10">
        <v>394853.83</v>
      </c>
      <c r="AC10">
        <v>392158.89</v>
      </c>
      <c r="AD10">
        <v>429658.06</v>
      </c>
      <c r="AE10">
        <v>433427.09</v>
      </c>
      <c r="AF10">
        <v>406652.26</v>
      </c>
      <c r="AG10">
        <v>389257.31</v>
      </c>
      <c r="AH10">
        <v>382743.23</v>
      </c>
      <c r="AI10">
        <v>394070.58</v>
      </c>
      <c r="AJ10">
        <v>389913.78</v>
      </c>
      <c r="AK10">
        <v>379210.6</v>
      </c>
      <c r="AL10">
        <v>369802.21</v>
      </c>
      <c r="AM10">
        <v>398099.59</v>
      </c>
      <c r="AN10">
        <v>227529.29</v>
      </c>
    </row>
    <row r="11" spans="1:40" x14ac:dyDescent="0.2">
      <c r="A11" t="s">
        <v>7</v>
      </c>
      <c r="B11" t="s">
        <v>8</v>
      </c>
      <c r="C11" t="s">
        <v>9</v>
      </c>
      <c r="D11" t="s">
        <v>22</v>
      </c>
      <c r="E11" t="s">
        <v>13</v>
      </c>
      <c r="F11" t="s">
        <v>12</v>
      </c>
      <c r="G11">
        <v>0</v>
      </c>
      <c r="H11">
        <v>25490.877</v>
      </c>
      <c r="I11">
        <v>23859.674999999999</v>
      </c>
      <c r="J11">
        <v>29581.850999999999</v>
      </c>
      <c r="K11">
        <v>13223.459000000001</v>
      </c>
      <c r="L11">
        <v>13134.884</v>
      </c>
      <c r="M11">
        <v>13918.217000000001</v>
      </c>
      <c r="N11">
        <v>10312.674000000001</v>
      </c>
      <c r="O11">
        <v>10658.813</v>
      </c>
      <c r="P11">
        <v>9220.8883999999998</v>
      </c>
      <c r="Q11">
        <v>7213.1963999999998</v>
      </c>
      <c r="R11">
        <v>5800.9026000000003</v>
      </c>
      <c r="S11">
        <v>5849.8212000000003</v>
      </c>
      <c r="T11">
        <v>5598.8639000000003</v>
      </c>
      <c r="U11">
        <v>6052.1954999999998</v>
      </c>
      <c r="V11">
        <v>6391.0726999999997</v>
      </c>
      <c r="W11">
        <v>7135.3788000000004</v>
      </c>
      <c r="X11">
        <v>7420.8482999999997</v>
      </c>
      <c r="Y11">
        <v>8144.4531999999999</v>
      </c>
      <c r="Z11">
        <v>8795.8961999999992</v>
      </c>
      <c r="AA11">
        <v>7669.5663999999997</v>
      </c>
      <c r="AB11">
        <v>7676.7560999999996</v>
      </c>
      <c r="AC11">
        <v>8658.5169000000005</v>
      </c>
      <c r="AD11">
        <v>9823.9045999999998</v>
      </c>
      <c r="AE11">
        <v>9815.4577000000008</v>
      </c>
      <c r="AF11">
        <v>10032.843000000001</v>
      </c>
      <c r="AG11">
        <v>9833.0221999999994</v>
      </c>
      <c r="AH11">
        <v>10501.766</v>
      </c>
      <c r="AI11">
        <v>10713.732</v>
      </c>
      <c r="AJ11">
        <v>11928.654</v>
      </c>
      <c r="AK11">
        <v>11502.611000000001</v>
      </c>
      <c r="AL11">
        <v>11658.764999999999</v>
      </c>
      <c r="AM11">
        <v>12105.06</v>
      </c>
      <c r="AN11">
        <v>6642.1280999999999</v>
      </c>
    </row>
    <row r="12" spans="1:40" x14ac:dyDescent="0.2">
      <c r="A12" t="s">
        <v>7</v>
      </c>
      <c r="B12" t="s">
        <v>8</v>
      </c>
      <c r="C12" t="s">
        <v>9</v>
      </c>
      <c r="D12" t="s">
        <v>23</v>
      </c>
      <c r="E12" t="s">
        <v>13</v>
      </c>
      <c r="F12" t="s">
        <v>12</v>
      </c>
      <c r="G12">
        <v>0</v>
      </c>
      <c r="H12">
        <v>11.0001</v>
      </c>
      <c r="I12">
        <v>14.6668</v>
      </c>
      <c r="J12">
        <v>14.6668</v>
      </c>
      <c r="K12">
        <v>14.6668</v>
      </c>
      <c r="L12">
        <v>14.6668</v>
      </c>
      <c r="M12">
        <v>3.6667000000000001</v>
      </c>
      <c r="N12">
        <v>3.6667000000000001</v>
      </c>
      <c r="O12">
        <v>3.6667000000000001</v>
      </c>
      <c r="P12">
        <v>3.6667000000000001</v>
      </c>
      <c r="Q12">
        <v>3.6667000000000001</v>
      </c>
      <c r="R12">
        <v>3.6667000000000001</v>
      </c>
      <c r="S12">
        <v>3.6667000000000001</v>
      </c>
      <c r="T12">
        <v>3.6667000000000001</v>
      </c>
      <c r="U12">
        <v>3.6667000000000001</v>
      </c>
      <c r="V12">
        <v>7.3334000000000001</v>
      </c>
      <c r="W12">
        <v>7.3334000000000001</v>
      </c>
      <c r="X12">
        <v>7.3334000000000001</v>
      </c>
      <c r="Y12">
        <v>11.0001</v>
      </c>
    </row>
    <row r="13" spans="1:40" x14ac:dyDescent="0.2">
      <c r="A13" t="s">
        <v>7</v>
      </c>
      <c r="B13" t="s">
        <v>8</v>
      </c>
      <c r="C13" t="s">
        <v>9</v>
      </c>
      <c r="D13" t="s">
        <v>24</v>
      </c>
      <c r="E13" t="s">
        <v>13</v>
      </c>
      <c r="F13" t="s">
        <v>12</v>
      </c>
      <c r="G13">
        <v>0</v>
      </c>
      <c r="H13">
        <v>286.01546000000002</v>
      </c>
      <c r="I13">
        <v>288.08481999999998</v>
      </c>
      <c r="J13">
        <v>293.78879999999998</v>
      </c>
      <c r="K13">
        <v>314.05421999999999</v>
      </c>
      <c r="L13">
        <v>326.19720000000001</v>
      </c>
      <c r="M13">
        <v>347.22944000000001</v>
      </c>
      <c r="N13">
        <v>377.29892999999998</v>
      </c>
      <c r="O13">
        <v>412.06455</v>
      </c>
      <c r="P13">
        <v>442.90339</v>
      </c>
      <c r="Q13">
        <v>470.51695000000001</v>
      </c>
      <c r="R13">
        <v>492.25814000000003</v>
      </c>
      <c r="S13">
        <v>506.44227000000001</v>
      </c>
      <c r="T13">
        <v>557.67092000000002</v>
      </c>
      <c r="U13">
        <v>597.91565000000003</v>
      </c>
      <c r="V13">
        <v>626.75284999999997</v>
      </c>
      <c r="W13">
        <v>645.26088000000004</v>
      </c>
      <c r="X13">
        <v>668.49888999999996</v>
      </c>
      <c r="Y13">
        <v>714.81065999999998</v>
      </c>
      <c r="Z13">
        <v>746.50720000000001</v>
      </c>
      <c r="AA13">
        <v>798.47004000000004</v>
      </c>
      <c r="AB13">
        <v>813.73128999999994</v>
      </c>
      <c r="AC13">
        <v>818.27034000000003</v>
      </c>
      <c r="AD13">
        <v>856.23937000000001</v>
      </c>
      <c r="AE13">
        <v>878.72919999999999</v>
      </c>
      <c r="AF13">
        <v>896.83947999999998</v>
      </c>
      <c r="AG13">
        <v>939.26856999999995</v>
      </c>
      <c r="AH13">
        <v>935.35235999999998</v>
      </c>
      <c r="AI13">
        <v>929.66913999999997</v>
      </c>
      <c r="AJ13">
        <v>947.21921999999995</v>
      </c>
      <c r="AK13">
        <v>961.69582000000003</v>
      </c>
      <c r="AL13">
        <v>899.96245999999996</v>
      </c>
      <c r="AM13">
        <v>894.81746999999996</v>
      </c>
      <c r="AN13">
        <v>811.61989000000005</v>
      </c>
    </row>
    <row r="14" spans="1:40" x14ac:dyDescent="0.2">
      <c r="A14" t="s">
        <v>7</v>
      </c>
      <c r="B14" t="s">
        <v>8</v>
      </c>
      <c r="C14" t="s">
        <v>9</v>
      </c>
      <c r="D14" t="s">
        <v>25</v>
      </c>
      <c r="E14" t="s">
        <v>13</v>
      </c>
      <c r="F14" t="s">
        <v>12</v>
      </c>
      <c r="G14">
        <v>0</v>
      </c>
      <c r="H14">
        <v>616668.30000000005</v>
      </c>
      <c r="I14">
        <v>602656.37</v>
      </c>
      <c r="J14">
        <v>539490.48</v>
      </c>
      <c r="K14">
        <v>518644.63</v>
      </c>
      <c r="L14">
        <v>514652.92</v>
      </c>
      <c r="M14">
        <v>498082.89</v>
      </c>
      <c r="N14">
        <v>505136.88</v>
      </c>
      <c r="O14">
        <v>505852.95</v>
      </c>
      <c r="P14">
        <v>507472.65</v>
      </c>
      <c r="Q14">
        <v>521697.4</v>
      </c>
      <c r="R14">
        <v>546514.86</v>
      </c>
      <c r="S14">
        <v>567655.07999999996</v>
      </c>
      <c r="T14">
        <v>563245.55000000005</v>
      </c>
      <c r="U14">
        <v>572236.07999999996</v>
      </c>
      <c r="V14">
        <v>567152.1</v>
      </c>
      <c r="W14">
        <v>598541.61</v>
      </c>
      <c r="X14">
        <v>607534.31999999995</v>
      </c>
      <c r="Y14">
        <v>621710.1</v>
      </c>
      <c r="Z14">
        <v>610910.25</v>
      </c>
      <c r="AA14">
        <v>611961.74</v>
      </c>
      <c r="AB14">
        <v>594877.6</v>
      </c>
      <c r="AC14">
        <v>575321.34</v>
      </c>
      <c r="AD14">
        <v>561918.5</v>
      </c>
      <c r="AE14">
        <v>544297.38</v>
      </c>
      <c r="AF14">
        <v>538381.85</v>
      </c>
      <c r="AG14">
        <v>524264.95</v>
      </c>
      <c r="AH14">
        <v>497316.38</v>
      </c>
      <c r="AI14">
        <v>494506.96</v>
      </c>
      <c r="AJ14">
        <v>500789.88</v>
      </c>
      <c r="AK14">
        <v>493274.36</v>
      </c>
      <c r="AL14">
        <v>483149.6</v>
      </c>
      <c r="AM14">
        <v>454724.99</v>
      </c>
      <c r="AN14">
        <v>305633.36</v>
      </c>
    </row>
    <row r="15" spans="1:40" x14ac:dyDescent="0.2">
      <c r="A15" t="s">
        <v>7</v>
      </c>
      <c r="B15" t="s">
        <v>8</v>
      </c>
      <c r="C15" t="s">
        <v>9</v>
      </c>
      <c r="D15" t="s">
        <v>26</v>
      </c>
      <c r="E15" t="s">
        <v>13</v>
      </c>
      <c r="F15" t="s">
        <v>12</v>
      </c>
      <c r="G15">
        <v>0</v>
      </c>
      <c r="H15">
        <v>67030.489000000001</v>
      </c>
      <c r="I15">
        <v>63707.877999999997</v>
      </c>
      <c r="J15">
        <v>66743.72</v>
      </c>
      <c r="K15">
        <v>59572.767</v>
      </c>
      <c r="L15">
        <v>67182.087</v>
      </c>
      <c r="M15">
        <v>60333.533000000003</v>
      </c>
      <c r="N15">
        <v>64424.642</v>
      </c>
      <c r="O15">
        <v>60222.540999999997</v>
      </c>
      <c r="P15">
        <v>62952.089</v>
      </c>
      <c r="Q15">
        <v>60182.491999999998</v>
      </c>
      <c r="R15">
        <v>66540.406000000003</v>
      </c>
      <c r="S15">
        <v>55315.213000000003</v>
      </c>
      <c r="T15">
        <v>73337.88</v>
      </c>
      <c r="U15">
        <v>76601.062999999995</v>
      </c>
      <c r="V15">
        <v>69263.960999999996</v>
      </c>
      <c r="W15">
        <v>74435.464000000007</v>
      </c>
      <c r="X15">
        <v>81352.53</v>
      </c>
      <c r="Y15">
        <v>81971.293999999994</v>
      </c>
      <c r="Z15">
        <v>74686.53</v>
      </c>
      <c r="AA15">
        <v>72387.804999999993</v>
      </c>
      <c r="AB15">
        <v>65250.779000000002</v>
      </c>
      <c r="AC15">
        <v>67481.812999999995</v>
      </c>
      <c r="AD15">
        <v>74371.963000000003</v>
      </c>
      <c r="AE15">
        <v>74353.914000000004</v>
      </c>
      <c r="AF15">
        <v>69439.346000000005</v>
      </c>
      <c r="AG15">
        <v>72731.864000000001</v>
      </c>
      <c r="AH15">
        <v>73241.479000000007</v>
      </c>
      <c r="AI15">
        <v>79295.793999999994</v>
      </c>
      <c r="AJ15">
        <v>84195.520999999993</v>
      </c>
      <c r="AK15">
        <v>82520.494999999995</v>
      </c>
      <c r="AL15">
        <v>69062.320000000007</v>
      </c>
      <c r="AM15">
        <v>67458.64</v>
      </c>
      <c r="AN15">
        <v>49188.974000000002</v>
      </c>
    </row>
    <row r="16" spans="1:40" x14ac:dyDescent="0.2">
      <c r="A16" t="s">
        <v>7</v>
      </c>
      <c r="B16" t="s">
        <v>8</v>
      </c>
      <c r="C16" t="s">
        <v>9</v>
      </c>
      <c r="D16" t="s">
        <v>27</v>
      </c>
      <c r="E16" t="s">
        <v>13</v>
      </c>
      <c r="F16" t="s">
        <v>12</v>
      </c>
      <c r="G16">
        <v>0</v>
      </c>
      <c r="H16">
        <v>86133.876000000004</v>
      </c>
      <c r="I16">
        <v>84149.861999999994</v>
      </c>
      <c r="J16">
        <v>79445.425000000003</v>
      </c>
      <c r="K16">
        <v>71642.691000000006</v>
      </c>
      <c r="L16">
        <v>64542.813000000002</v>
      </c>
      <c r="M16">
        <v>56392.625999999997</v>
      </c>
      <c r="N16">
        <v>51930.928</v>
      </c>
      <c r="O16">
        <v>48575.267999999996</v>
      </c>
      <c r="P16">
        <v>49357.313000000002</v>
      </c>
      <c r="Q16">
        <v>47699.434999999998</v>
      </c>
      <c r="R16">
        <v>47109.750999999997</v>
      </c>
      <c r="S16">
        <v>45249.945</v>
      </c>
      <c r="T16">
        <v>44771.317000000003</v>
      </c>
      <c r="U16">
        <v>46096.207999999999</v>
      </c>
      <c r="V16">
        <v>47250.298999999999</v>
      </c>
      <c r="W16">
        <v>48496.595999999998</v>
      </c>
      <c r="X16">
        <v>50123.552000000003</v>
      </c>
      <c r="Y16">
        <v>51353.89</v>
      </c>
      <c r="Z16">
        <v>56625.275999999998</v>
      </c>
      <c r="AA16">
        <v>51810.694000000003</v>
      </c>
      <c r="AB16">
        <v>51179.334000000003</v>
      </c>
      <c r="AC16">
        <v>54705.24</v>
      </c>
      <c r="AD16">
        <v>57450.322999999997</v>
      </c>
      <c r="AE16">
        <v>58718.567000000003</v>
      </c>
      <c r="AF16">
        <v>58908.294000000002</v>
      </c>
      <c r="AG16">
        <v>60247.493999999999</v>
      </c>
      <c r="AH16">
        <v>60364.516000000003</v>
      </c>
      <c r="AI16">
        <v>60645.944000000003</v>
      </c>
      <c r="AJ16">
        <v>63550.245000000003</v>
      </c>
      <c r="AK16">
        <v>67190.892000000007</v>
      </c>
      <c r="AL16">
        <v>59111.527999999998</v>
      </c>
      <c r="AM16">
        <v>62202.561999999998</v>
      </c>
      <c r="AN16">
        <v>37690.267999999996</v>
      </c>
    </row>
    <row r="17" spans="1:40" x14ac:dyDescent="0.2">
      <c r="A17" t="s">
        <v>7</v>
      </c>
      <c r="B17" t="s">
        <v>8</v>
      </c>
      <c r="C17" t="s">
        <v>9</v>
      </c>
      <c r="D17" t="s">
        <v>28</v>
      </c>
      <c r="E17" t="s">
        <v>13</v>
      </c>
      <c r="F17" t="s">
        <v>12</v>
      </c>
      <c r="G17">
        <v>0</v>
      </c>
      <c r="H17">
        <v>5995.0852999999997</v>
      </c>
      <c r="I17">
        <v>5942.4848000000002</v>
      </c>
      <c r="J17">
        <v>6278.6788999999999</v>
      </c>
      <c r="K17">
        <v>6458.4111000000003</v>
      </c>
      <c r="L17">
        <v>6702.7767000000003</v>
      </c>
      <c r="M17">
        <v>7124.0281999999997</v>
      </c>
      <c r="N17">
        <v>7135.0513000000001</v>
      </c>
      <c r="O17">
        <v>6980.4137000000001</v>
      </c>
      <c r="P17">
        <v>-291.99894999999998</v>
      </c>
      <c r="Q17">
        <v>-885.24539000000004</v>
      </c>
      <c r="R17">
        <v>-957.54593999999997</v>
      </c>
      <c r="S17">
        <v>-883.36512000000005</v>
      </c>
      <c r="T17">
        <v>-1054.4381000000001</v>
      </c>
      <c r="U17">
        <v>-1233.1949</v>
      </c>
      <c r="V17">
        <v>-1307.5579</v>
      </c>
      <c r="W17">
        <v>-1468.8398</v>
      </c>
      <c r="X17">
        <v>-820.26747</v>
      </c>
      <c r="Y17">
        <v>-198.49274</v>
      </c>
      <c r="Z17">
        <v>441.94635</v>
      </c>
      <c r="AA17">
        <v>1099.6931</v>
      </c>
      <c r="AB17">
        <v>1871.7994000000001</v>
      </c>
      <c r="AC17">
        <v>2069.8407000000002</v>
      </c>
      <c r="AD17">
        <v>1755.8458000000001</v>
      </c>
      <c r="AE17">
        <v>2294.8733000000002</v>
      </c>
      <c r="AF17">
        <v>2400.9861999999998</v>
      </c>
      <c r="AG17">
        <v>2524.0962</v>
      </c>
      <c r="AH17">
        <v>2586.2779</v>
      </c>
      <c r="AI17">
        <v>2887.0524999999998</v>
      </c>
      <c r="AJ17">
        <v>3001.9708000000001</v>
      </c>
      <c r="AK17">
        <v>2898.8784999999998</v>
      </c>
      <c r="AL17">
        <v>2780.3593999999998</v>
      </c>
      <c r="AM17">
        <v>2911.1051000000002</v>
      </c>
      <c r="AN17">
        <v>-1380.6058</v>
      </c>
    </row>
    <row r="18" spans="1:40" x14ac:dyDescent="0.2">
      <c r="A18" t="s">
        <v>7</v>
      </c>
      <c r="B18" t="s">
        <v>8</v>
      </c>
      <c r="C18" t="s">
        <v>9</v>
      </c>
      <c r="D18" t="s">
        <v>29</v>
      </c>
      <c r="E18" t="s">
        <v>13</v>
      </c>
      <c r="F18" t="s">
        <v>12</v>
      </c>
      <c r="G18">
        <v>0</v>
      </c>
      <c r="H18">
        <v>143381.51</v>
      </c>
      <c r="I18">
        <v>146567.64000000001</v>
      </c>
      <c r="J18">
        <v>146325.57</v>
      </c>
      <c r="K18">
        <v>145127.18</v>
      </c>
      <c r="L18">
        <v>149993.19</v>
      </c>
      <c r="M18">
        <v>151952.37</v>
      </c>
      <c r="N18">
        <v>155411.10999999999</v>
      </c>
      <c r="O18">
        <v>147308.62</v>
      </c>
      <c r="P18">
        <v>151904.38</v>
      </c>
      <c r="Q18">
        <v>146078.72</v>
      </c>
      <c r="R18">
        <v>147665.76</v>
      </c>
      <c r="S18">
        <v>146274.78</v>
      </c>
      <c r="T18">
        <v>145799.28</v>
      </c>
      <c r="U18">
        <v>146248.19</v>
      </c>
      <c r="V18">
        <v>147366.29</v>
      </c>
      <c r="W18">
        <v>144303.03</v>
      </c>
      <c r="X18">
        <v>141611.65</v>
      </c>
      <c r="Y18">
        <v>138344.88</v>
      </c>
      <c r="Z18">
        <v>138397.95000000001</v>
      </c>
      <c r="AA18">
        <v>125955.99</v>
      </c>
      <c r="AB18">
        <v>134025.56</v>
      </c>
      <c r="AC18">
        <v>123680.84</v>
      </c>
      <c r="AD18">
        <v>120949.95</v>
      </c>
      <c r="AE18">
        <v>120393.35</v>
      </c>
      <c r="AF18">
        <v>114805.21</v>
      </c>
      <c r="AG18">
        <v>118983.39</v>
      </c>
      <c r="AH18">
        <v>117513.53</v>
      </c>
      <c r="AI18">
        <v>117161.19</v>
      </c>
      <c r="AJ18">
        <v>117889.35</v>
      </c>
      <c r="AK18">
        <v>116800.8</v>
      </c>
      <c r="AL18">
        <v>107647.77</v>
      </c>
      <c r="AM18">
        <v>111207.17</v>
      </c>
      <c r="AN18">
        <v>80217.19</v>
      </c>
    </row>
    <row r="19" spans="1:40" x14ac:dyDescent="0.2">
      <c r="A19" t="s">
        <v>7</v>
      </c>
      <c r="B19" t="s">
        <v>8</v>
      </c>
      <c r="C19" t="s">
        <v>9</v>
      </c>
      <c r="D19" t="s">
        <v>30</v>
      </c>
      <c r="E19" t="s">
        <v>13</v>
      </c>
      <c r="F19" t="s">
        <v>12</v>
      </c>
      <c r="G19">
        <v>0</v>
      </c>
      <c r="H19">
        <v>12381.502</v>
      </c>
      <c r="I19">
        <v>12483.798000000001</v>
      </c>
      <c r="J19">
        <v>13287.893</v>
      </c>
      <c r="K19">
        <v>13902.606</v>
      </c>
      <c r="L19">
        <v>15015.421</v>
      </c>
      <c r="M19">
        <v>15476.548000000001</v>
      </c>
      <c r="N19">
        <v>16235.466</v>
      </c>
      <c r="O19">
        <v>16041.398999999999</v>
      </c>
      <c r="P19">
        <v>17017.444</v>
      </c>
      <c r="Q19">
        <v>17175.163</v>
      </c>
      <c r="R19">
        <v>17525.092000000001</v>
      </c>
      <c r="S19">
        <v>17008.684000000001</v>
      </c>
      <c r="T19">
        <v>17975.481</v>
      </c>
      <c r="U19">
        <v>16927.102999999999</v>
      </c>
      <c r="V19">
        <v>17119.5</v>
      </c>
      <c r="W19">
        <v>18360.334999999999</v>
      </c>
      <c r="X19">
        <v>18931.012999999999</v>
      </c>
      <c r="Y19">
        <v>19760.664000000001</v>
      </c>
      <c r="Z19">
        <v>19535.973000000002</v>
      </c>
      <c r="AA19">
        <v>20119.278999999999</v>
      </c>
      <c r="AB19">
        <v>21017.923999999999</v>
      </c>
      <c r="AC19">
        <v>21168.108</v>
      </c>
      <c r="AD19">
        <v>21149.714</v>
      </c>
      <c r="AE19">
        <v>21921.876</v>
      </c>
      <c r="AF19">
        <v>22352.067999999999</v>
      </c>
      <c r="AG19">
        <v>23225.013999999999</v>
      </c>
      <c r="AH19">
        <v>24431.481</v>
      </c>
      <c r="AI19">
        <v>25227.382000000001</v>
      </c>
      <c r="AJ19">
        <v>26123.663</v>
      </c>
      <c r="AK19">
        <v>26942.811000000002</v>
      </c>
      <c r="AL19">
        <v>27029.032999999999</v>
      </c>
      <c r="AM19">
        <v>27926.06</v>
      </c>
      <c r="AN19">
        <v>16072.944</v>
      </c>
    </row>
    <row r="20" spans="1:40" x14ac:dyDescent="0.2">
      <c r="A20" t="s">
        <v>7</v>
      </c>
      <c r="B20" t="s">
        <v>8</v>
      </c>
      <c r="C20" t="s">
        <v>9</v>
      </c>
      <c r="D20" t="s">
        <v>31</v>
      </c>
      <c r="E20" t="s">
        <v>13</v>
      </c>
      <c r="F20" t="s">
        <v>12</v>
      </c>
      <c r="G20">
        <v>0</v>
      </c>
      <c r="H20">
        <v>7415.5874000000003</v>
      </c>
      <c r="I20">
        <v>7739.6552000000001</v>
      </c>
      <c r="J20">
        <v>7933.3086999999996</v>
      </c>
      <c r="K20">
        <v>8103.1715999999997</v>
      </c>
      <c r="L20">
        <v>6602.3126000000002</v>
      </c>
      <c r="M20">
        <v>9896.8024000000005</v>
      </c>
      <c r="N20">
        <v>13364.87</v>
      </c>
      <c r="O20">
        <v>16874.795999999998</v>
      </c>
      <c r="P20">
        <v>20249.879000000001</v>
      </c>
      <c r="Q20">
        <v>23167.748</v>
      </c>
      <c r="R20">
        <v>26787.175999999999</v>
      </c>
      <c r="S20">
        <v>30127.035</v>
      </c>
      <c r="T20">
        <v>33473.313999999998</v>
      </c>
      <c r="U20">
        <v>39423.453000000001</v>
      </c>
      <c r="V20">
        <v>42982.133000000002</v>
      </c>
      <c r="W20">
        <v>46694.508999999998</v>
      </c>
      <c r="X20">
        <v>50143.89</v>
      </c>
      <c r="Y20">
        <v>53822.171999999999</v>
      </c>
      <c r="Z20">
        <v>57287.281999999999</v>
      </c>
      <c r="AA20">
        <v>58815.678999999996</v>
      </c>
      <c r="AB20">
        <v>61348.252</v>
      </c>
      <c r="AC20">
        <v>62773.142</v>
      </c>
      <c r="AD20">
        <v>62651.921000000002</v>
      </c>
      <c r="AE20">
        <v>65965.381999999998</v>
      </c>
      <c r="AF20">
        <v>66506.660999999993</v>
      </c>
      <c r="AG20">
        <v>68844.282000000007</v>
      </c>
      <c r="AH20">
        <v>73661.922999999995</v>
      </c>
      <c r="AI20">
        <v>75340.067999999999</v>
      </c>
      <c r="AJ20">
        <v>71519.058999999994</v>
      </c>
      <c r="AK20">
        <v>72151.104000000007</v>
      </c>
      <c r="AL20">
        <v>72879.111999999994</v>
      </c>
      <c r="AM20">
        <v>73822.009999999995</v>
      </c>
      <c r="AN20">
        <v>45652.375999999997</v>
      </c>
    </row>
    <row r="21" spans="1:40" x14ac:dyDescent="0.2">
      <c r="A21" t="s">
        <v>7</v>
      </c>
      <c r="B21" t="s">
        <v>8</v>
      </c>
      <c r="C21" t="s">
        <v>9</v>
      </c>
      <c r="D21" t="s">
        <v>32</v>
      </c>
      <c r="E21" t="s">
        <v>13</v>
      </c>
      <c r="F21" t="s">
        <v>12</v>
      </c>
      <c r="G21">
        <v>0</v>
      </c>
      <c r="H21">
        <v>88366.498000000007</v>
      </c>
      <c r="I21">
        <v>95838.112999999998</v>
      </c>
      <c r="J21">
        <v>98828.462</v>
      </c>
      <c r="K21">
        <v>100802.85</v>
      </c>
      <c r="L21">
        <v>71542.922000000006</v>
      </c>
      <c r="M21">
        <v>81629.107999999993</v>
      </c>
      <c r="N21">
        <v>87436.218999999997</v>
      </c>
      <c r="O21">
        <v>94410.846999999994</v>
      </c>
      <c r="P21">
        <v>99693.039000000004</v>
      </c>
      <c r="Q21">
        <v>108653.39</v>
      </c>
      <c r="R21">
        <v>115795.85</v>
      </c>
      <c r="S21">
        <v>126213.44</v>
      </c>
      <c r="T21">
        <v>127182.05</v>
      </c>
      <c r="U21">
        <v>128458.72</v>
      </c>
      <c r="V21">
        <v>130223.96</v>
      </c>
      <c r="W21">
        <v>132422.01</v>
      </c>
      <c r="X21">
        <v>137705.64000000001</v>
      </c>
      <c r="Y21">
        <v>139812.62</v>
      </c>
      <c r="Z21">
        <v>144523.67000000001</v>
      </c>
      <c r="AA21">
        <v>148677.98000000001</v>
      </c>
      <c r="AB21">
        <v>154958.57</v>
      </c>
      <c r="AC21">
        <v>158367.37</v>
      </c>
      <c r="AD21">
        <v>163177.74</v>
      </c>
      <c r="AE21">
        <v>167404.45000000001</v>
      </c>
      <c r="AF21">
        <v>173969.23</v>
      </c>
      <c r="AG21">
        <v>183286.8</v>
      </c>
      <c r="AH21">
        <v>186975.29</v>
      </c>
      <c r="AI21">
        <v>194588.99</v>
      </c>
      <c r="AJ21">
        <v>203496.16</v>
      </c>
      <c r="AK21">
        <v>216940.79999999999</v>
      </c>
      <c r="AL21">
        <v>212595.42</v>
      </c>
      <c r="AM21">
        <v>220199.22</v>
      </c>
      <c r="AN21">
        <v>130587.83</v>
      </c>
    </row>
    <row r="22" spans="1:40" x14ac:dyDescent="0.2">
      <c r="A22" t="s">
        <v>7</v>
      </c>
      <c r="B22" t="s">
        <v>8</v>
      </c>
      <c r="C22" t="s">
        <v>9</v>
      </c>
      <c r="D22" t="s">
        <v>33</v>
      </c>
      <c r="E22" t="s">
        <v>13</v>
      </c>
      <c r="F22" t="s">
        <v>12</v>
      </c>
      <c r="G22">
        <v>0</v>
      </c>
      <c r="H22">
        <v>82751.399999999994</v>
      </c>
      <c r="I22">
        <v>64565.224000000002</v>
      </c>
      <c r="J22">
        <v>59471.451999999997</v>
      </c>
      <c r="K22">
        <v>58428.404000000002</v>
      </c>
      <c r="L22">
        <v>54248.563000000002</v>
      </c>
      <c r="M22">
        <v>55740.487999999998</v>
      </c>
      <c r="N22">
        <v>56765.807999999997</v>
      </c>
      <c r="O22">
        <v>53300.964</v>
      </c>
      <c r="P22">
        <v>49441.169000000002</v>
      </c>
      <c r="Q22">
        <v>42495.118999999999</v>
      </c>
      <c r="R22">
        <v>40240.737000000001</v>
      </c>
      <c r="S22">
        <v>45879.006000000001</v>
      </c>
      <c r="T22">
        <v>43024.226000000002</v>
      </c>
      <c r="U22">
        <v>48367.167000000001</v>
      </c>
      <c r="V22">
        <v>46730.466</v>
      </c>
      <c r="W22">
        <v>46017.612999999998</v>
      </c>
      <c r="X22">
        <v>50061.13</v>
      </c>
      <c r="Y22">
        <v>52942.341</v>
      </c>
      <c r="Z22">
        <v>53375.347999999998</v>
      </c>
      <c r="AA22">
        <v>44412.159</v>
      </c>
      <c r="AB22">
        <v>47651.008999999998</v>
      </c>
      <c r="AC22">
        <v>56352.923999999999</v>
      </c>
      <c r="AD22">
        <v>51791.974999999999</v>
      </c>
      <c r="AE22">
        <v>47782.080000000002</v>
      </c>
      <c r="AF22">
        <v>49627.358</v>
      </c>
      <c r="AG22">
        <v>52951.061000000002</v>
      </c>
      <c r="AH22">
        <v>48515.540999999997</v>
      </c>
      <c r="AI22">
        <v>50523.794000000002</v>
      </c>
      <c r="AJ22">
        <v>46039.315999999999</v>
      </c>
      <c r="AK22">
        <v>44823.635000000002</v>
      </c>
      <c r="AL22">
        <v>38821.408000000003</v>
      </c>
      <c r="AM22">
        <v>44882.178999999996</v>
      </c>
      <c r="AN22">
        <v>34738.396000000001</v>
      </c>
    </row>
    <row r="23" spans="1:40" x14ac:dyDescent="0.2">
      <c r="A23" t="s">
        <v>7</v>
      </c>
      <c r="B23" t="s">
        <v>8</v>
      </c>
      <c r="C23" t="s">
        <v>9</v>
      </c>
      <c r="D23" t="s">
        <v>34</v>
      </c>
      <c r="E23" t="s">
        <v>13</v>
      </c>
      <c r="F23" t="s">
        <v>12</v>
      </c>
      <c r="G23">
        <v>0</v>
      </c>
      <c r="H23">
        <v>18706.062000000002</v>
      </c>
      <c r="I23">
        <v>15266.337</v>
      </c>
      <c r="J23">
        <v>14658.374</v>
      </c>
      <c r="K23">
        <v>19001.428</v>
      </c>
      <c r="L23">
        <v>19100.161</v>
      </c>
      <c r="M23">
        <v>18433.834999999999</v>
      </c>
      <c r="N23">
        <v>18937.699000000001</v>
      </c>
      <c r="O23">
        <v>20358.677</v>
      </c>
      <c r="P23">
        <v>21037.72</v>
      </c>
      <c r="Q23">
        <v>20761.087</v>
      </c>
      <c r="R23">
        <v>21215.646000000001</v>
      </c>
      <c r="S23">
        <v>17625.405999999999</v>
      </c>
      <c r="T23">
        <v>19214.876</v>
      </c>
      <c r="U23">
        <v>19993.921999999999</v>
      </c>
      <c r="V23">
        <v>21307.9</v>
      </c>
      <c r="W23">
        <v>23857.556</v>
      </c>
      <c r="X23">
        <v>24092.544000000002</v>
      </c>
      <c r="Y23">
        <v>31302.554</v>
      </c>
      <c r="Z23">
        <v>34042.769</v>
      </c>
      <c r="AA23">
        <v>32558.98</v>
      </c>
      <c r="AB23">
        <v>33446.71</v>
      </c>
      <c r="AC23">
        <v>33156.76</v>
      </c>
      <c r="AD23">
        <v>31822.627</v>
      </c>
      <c r="AE23">
        <v>35994.036</v>
      </c>
      <c r="AF23">
        <v>35786.447</v>
      </c>
      <c r="AG23">
        <v>37267.298000000003</v>
      </c>
      <c r="AH23">
        <v>36539.196000000004</v>
      </c>
      <c r="AI23">
        <v>38178.214999999997</v>
      </c>
      <c r="AJ23">
        <v>31530.789000000001</v>
      </c>
      <c r="AK23">
        <v>31464.034</v>
      </c>
      <c r="AL23">
        <v>30356.208999999999</v>
      </c>
      <c r="AM23">
        <v>30761.291000000001</v>
      </c>
      <c r="AN23">
        <v>24850.463</v>
      </c>
    </row>
    <row r="24" spans="1:40" x14ac:dyDescent="0.2">
      <c r="A24" t="s">
        <v>7</v>
      </c>
      <c r="B24" t="s">
        <v>8</v>
      </c>
      <c r="C24" t="s">
        <v>9</v>
      </c>
      <c r="D24" t="s">
        <v>35</v>
      </c>
      <c r="E24" t="s">
        <v>13</v>
      </c>
      <c r="F24" t="s">
        <v>12</v>
      </c>
      <c r="G24">
        <v>0</v>
      </c>
      <c r="H24">
        <v>2458.2919000000002</v>
      </c>
      <c r="I24">
        <v>2459.9553000000001</v>
      </c>
      <c r="J24">
        <v>2470.8627000000001</v>
      </c>
      <c r="K24">
        <v>2363.5691000000002</v>
      </c>
      <c r="L24">
        <v>2357.703</v>
      </c>
      <c r="M24">
        <v>2365.3670000000002</v>
      </c>
      <c r="N24">
        <v>2366.7109999999998</v>
      </c>
      <c r="O24">
        <v>2121.0439999999999</v>
      </c>
      <c r="P24">
        <v>2606.4162999999999</v>
      </c>
      <c r="Q24">
        <v>2651.7312999999999</v>
      </c>
      <c r="R24">
        <v>2652.9348</v>
      </c>
      <c r="S24">
        <v>5132.3407999999999</v>
      </c>
      <c r="T24">
        <v>5207.2714999999998</v>
      </c>
      <c r="U24">
        <v>4896.4736999999996</v>
      </c>
      <c r="V24">
        <v>4949.8209999999999</v>
      </c>
      <c r="W24">
        <v>3688.8706000000002</v>
      </c>
      <c r="X24">
        <v>3720.6448999999998</v>
      </c>
      <c r="Y24">
        <v>3857.9733000000001</v>
      </c>
      <c r="Z24">
        <v>3893.2539000000002</v>
      </c>
      <c r="AA24">
        <v>3988.1468</v>
      </c>
      <c r="AB24">
        <v>6150.6772000000001</v>
      </c>
      <c r="AC24">
        <v>6164.6673000000001</v>
      </c>
      <c r="AD24">
        <v>6226.2006000000001</v>
      </c>
      <c r="AE24">
        <v>6370.2124000000003</v>
      </c>
      <c r="AF24">
        <v>6022.1552000000001</v>
      </c>
      <c r="AG24">
        <v>5801.3141999999998</v>
      </c>
      <c r="AH24">
        <v>5880.8041000000003</v>
      </c>
      <c r="AI24">
        <v>5570.5023000000001</v>
      </c>
      <c r="AJ24">
        <v>6316.4448000000002</v>
      </c>
      <c r="AK24">
        <v>6394.5928999999996</v>
      </c>
      <c r="AL24">
        <v>6137.6580000000004</v>
      </c>
      <c r="AM24">
        <v>6116.8639999999996</v>
      </c>
      <c r="AN24">
        <v>5736.4076999999997</v>
      </c>
    </row>
    <row r="25" spans="1:40" x14ac:dyDescent="0.2">
      <c r="A25" t="s">
        <v>7</v>
      </c>
      <c r="B25" t="s">
        <v>8</v>
      </c>
      <c r="C25" t="s">
        <v>9</v>
      </c>
      <c r="D25" t="s">
        <v>36</v>
      </c>
      <c r="E25" t="s">
        <v>13</v>
      </c>
      <c r="F25" t="s">
        <v>12</v>
      </c>
      <c r="G25">
        <v>0</v>
      </c>
      <c r="H25">
        <v>28722.271000000001</v>
      </c>
      <c r="I25">
        <v>25326.517</v>
      </c>
      <c r="J25">
        <v>2022.3595</v>
      </c>
      <c r="K25">
        <v>-5736.4287999999997</v>
      </c>
      <c r="L25">
        <v>-4898.598</v>
      </c>
      <c r="M25">
        <v>-5044.4925000000003</v>
      </c>
      <c r="N25">
        <v>-1092.2852</v>
      </c>
      <c r="O25">
        <v>2706.6558</v>
      </c>
      <c r="P25">
        <v>7323.5866999999998</v>
      </c>
      <c r="Q25">
        <v>9306.9197999999997</v>
      </c>
      <c r="R25">
        <v>10259.378000000001</v>
      </c>
      <c r="S25">
        <v>10902.365</v>
      </c>
      <c r="T25">
        <v>13704.237999999999</v>
      </c>
      <c r="U25">
        <v>13550.641</v>
      </c>
      <c r="V25">
        <v>12939.156000000001</v>
      </c>
      <c r="W25">
        <v>11597.225</v>
      </c>
      <c r="X25">
        <v>14197.851000000001</v>
      </c>
      <c r="Y25">
        <v>14218.574000000001</v>
      </c>
      <c r="Z25">
        <v>15267.819</v>
      </c>
      <c r="AA25">
        <v>18052.326000000001</v>
      </c>
      <c r="AB25">
        <v>22373.602999999999</v>
      </c>
      <c r="AC25">
        <v>24464.334999999999</v>
      </c>
      <c r="AD25">
        <v>16510.142</v>
      </c>
      <c r="AE25">
        <v>20158.245999999999</v>
      </c>
      <c r="AF25">
        <v>21483.758000000002</v>
      </c>
      <c r="AG25">
        <v>20349.175999999999</v>
      </c>
      <c r="AH25">
        <v>23546.937999999998</v>
      </c>
      <c r="AI25">
        <v>23973.149000000001</v>
      </c>
      <c r="AJ25">
        <v>24014.574000000001</v>
      </c>
      <c r="AK25">
        <v>24159.508999999998</v>
      </c>
      <c r="AL25">
        <v>23740.184000000001</v>
      </c>
      <c r="AM25">
        <v>23648.353999999999</v>
      </c>
      <c r="AN25">
        <v>15477.406999999999</v>
      </c>
    </row>
    <row r="26" spans="1:40" x14ac:dyDescent="0.2">
      <c r="A26" t="s">
        <v>7</v>
      </c>
      <c r="B26" t="s">
        <v>8</v>
      </c>
      <c r="C26" t="s">
        <v>9</v>
      </c>
      <c r="D26" t="s">
        <v>37</v>
      </c>
      <c r="E26" t="s">
        <v>13</v>
      </c>
      <c r="F26" t="s">
        <v>12</v>
      </c>
      <c r="G26">
        <v>0</v>
      </c>
      <c r="H26">
        <v>116979.71</v>
      </c>
      <c r="I26">
        <v>111034.36</v>
      </c>
      <c r="J26">
        <v>98430.75</v>
      </c>
      <c r="K26">
        <v>91381.828999999998</v>
      </c>
      <c r="L26">
        <v>67140.142000000007</v>
      </c>
      <c r="M26">
        <v>58918.351000000002</v>
      </c>
      <c r="N26">
        <v>60178.900999999998</v>
      </c>
      <c r="O26">
        <v>61128.087</v>
      </c>
      <c r="P26">
        <v>61296.718000000001</v>
      </c>
      <c r="Q26">
        <v>51685.635000000002</v>
      </c>
      <c r="R26">
        <v>47318.171999999999</v>
      </c>
      <c r="S26">
        <v>46938.847000000002</v>
      </c>
      <c r="T26">
        <v>47815.322</v>
      </c>
      <c r="U26">
        <v>52207.154000000002</v>
      </c>
      <c r="V26">
        <v>53386.341999999997</v>
      </c>
      <c r="W26">
        <v>53305.896000000001</v>
      </c>
      <c r="X26">
        <v>53885.555</v>
      </c>
      <c r="Y26">
        <v>49968.120999999999</v>
      </c>
      <c r="Z26">
        <v>52975.44</v>
      </c>
      <c r="AA26">
        <v>47819.222000000002</v>
      </c>
      <c r="AB26">
        <v>46629.470999999998</v>
      </c>
      <c r="AC26">
        <v>46941.205000000002</v>
      </c>
      <c r="AD26">
        <v>49919.120999999999</v>
      </c>
      <c r="AE26">
        <v>49405.593999999997</v>
      </c>
      <c r="AF26">
        <v>48775.281000000003</v>
      </c>
      <c r="AG26">
        <v>45452.523999999998</v>
      </c>
      <c r="AH26">
        <v>48440.675999999999</v>
      </c>
      <c r="AI26">
        <v>53280.370999999999</v>
      </c>
      <c r="AJ26">
        <v>53303.476999999999</v>
      </c>
      <c r="AK26">
        <v>57659.722000000002</v>
      </c>
      <c r="AL26">
        <v>53466.139000000003</v>
      </c>
      <c r="AM26">
        <v>49925.93</v>
      </c>
      <c r="AN26">
        <v>17423.905999999999</v>
      </c>
    </row>
    <row r="27" spans="1:40" x14ac:dyDescent="0.2">
      <c r="A27" t="s">
        <v>7</v>
      </c>
      <c r="B27" t="s">
        <v>8</v>
      </c>
      <c r="C27" t="s">
        <v>9</v>
      </c>
      <c r="D27" t="s">
        <v>38</v>
      </c>
      <c r="E27" t="s">
        <v>13</v>
      </c>
      <c r="F27" t="s">
        <v>12</v>
      </c>
      <c r="G27">
        <v>0</v>
      </c>
      <c r="H27">
        <v>3049.8145</v>
      </c>
      <c r="I27">
        <v>3229.5115999999998</v>
      </c>
      <c r="J27">
        <v>2927.5626999999999</v>
      </c>
      <c r="K27">
        <v>2825.3886000000002</v>
      </c>
      <c r="L27">
        <v>-3073.2534000000001</v>
      </c>
      <c r="M27">
        <v>-1051.5247999999999</v>
      </c>
      <c r="N27">
        <v>895.10681999999997</v>
      </c>
      <c r="O27">
        <v>3017.9937</v>
      </c>
      <c r="P27">
        <v>5044.2182000000003</v>
      </c>
      <c r="Q27">
        <v>7088.9516999999996</v>
      </c>
      <c r="R27">
        <v>9183.4081999999999</v>
      </c>
      <c r="S27">
        <v>8035.0411999999997</v>
      </c>
      <c r="T27">
        <v>6800.317</v>
      </c>
      <c r="U27">
        <v>5585.0901000000003</v>
      </c>
      <c r="V27">
        <v>5548.5871999999999</v>
      </c>
      <c r="W27">
        <v>5565.7728999999999</v>
      </c>
      <c r="X27">
        <v>5666.4255000000003</v>
      </c>
      <c r="Y27">
        <v>5786.7003000000004</v>
      </c>
      <c r="Z27">
        <v>5827.4799000000003</v>
      </c>
      <c r="AA27">
        <v>6034.5146000000004</v>
      </c>
      <c r="AB27">
        <v>5849.0124999999998</v>
      </c>
      <c r="AC27">
        <v>5975.8324000000002</v>
      </c>
      <c r="AD27">
        <v>5800.3307999999997</v>
      </c>
      <c r="AE27">
        <v>5964.4983000000002</v>
      </c>
      <c r="AF27">
        <v>5913.9561999999996</v>
      </c>
      <c r="AG27">
        <v>6152.1415999999999</v>
      </c>
      <c r="AH27">
        <v>6134.7428</v>
      </c>
      <c r="AI27">
        <v>6155.3206</v>
      </c>
      <c r="AJ27">
        <v>6074.9647999999997</v>
      </c>
      <c r="AK27">
        <v>6239.1832999999997</v>
      </c>
      <c r="AL27">
        <v>6115.7302</v>
      </c>
      <c r="AM27">
        <v>6245.3341</v>
      </c>
      <c r="AN27">
        <v>5337.7130999999999</v>
      </c>
    </row>
    <row r="28" spans="1:40" x14ac:dyDescent="0.2">
      <c r="A28" t="s">
        <v>7</v>
      </c>
      <c r="B28" t="s">
        <v>8</v>
      </c>
      <c r="C28" t="s">
        <v>9</v>
      </c>
      <c r="D28" t="s">
        <v>39</v>
      </c>
      <c r="E28" t="s">
        <v>13</v>
      </c>
      <c r="F28" t="s">
        <v>12</v>
      </c>
      <c r="G28">
        <v>0</v>
      </c>
      <c r="H28">
        <v>40754.76</v>
      </c>
      <c r="I28">
        <v>42609.987999999998</v>
      </c>
      <c r="J28">
        <v>44920.885000000002</v>
      </c>
      <c r="K28">
        <v>46971.961000000003</v>
      </c>
      <c r="L28">
        <v>49844.675999999999</v>
      </c>
      <c r="M28">
        <v>59018.837</v>
      </c>
      <c r="N28">
        <v>68594.910999999993</v>
      </c>
      <c r="O28">
        <v>79390.144</v>
      </c>
      <c r="P28">
        <v>88545.938999999998</v>
      </c>
      <c r="Q28">
        <v>85033.051999999996</v>
      </c>
      <c r="R28">
        <v>82345.698000000004</v>
      </c>
      <c r="S28">
        <v>75228.895000000004</v>
      </c>
      <c r="T28">
        <v>72635.519</v>
      </c>
      <c r="U28">
        <v>84246.430999999997</v>
      </c>
      <c r="V28">
        <v>95959.562000000005</v>
      </c>
      <c r="W28">
        <v>91153.520999999993</v>
      </c>
      <c r="X28">
        <v>89819.879000000001</v>
      </c>
      <c r="Y28">
        <v>90297.081999999995</v>
      </c>
      <c r="Z28">
        <v>93497.317999999999</v>
      </c>
      <c r="AA28">
        <v>97544.554999999993</v>
      </c>
      <c r="AB28">
        <v>106808.64</v>
      </c>
      <c r="AC28">
        <v>108616.6</v>
      </c>
      <c r="AD28">
        <v>114130.07</v>
      </c>
      <c r="AE28">
        <v>116159.51</v>
      </c>
      <c r="AF28">
        <v>119872.95</v>
      </c>
      <c r="AG28">
        <v>122009.2</v>
      </c>
      <c r="AH28">
        <v>125776.31</v>
      </c>
      <c r="AI28">
        <v>131985.45000000001</v>
      </c>
      <c r="AJ28">
        <v>132821.62</v>
      </c>
      <c r="AK28">
        <v>137185.51</v>
      </c>
      <c r="AL28">
        <v>137973.54999999999</v>
      </c>
      <c r="AM28">
        <v>145216.75</v>
      </c>
      <c r="AN28">
        <v>61082.18</v>
      </c>
    </row>
    <row r="29" spans="1:40" x14ac:dyDescent="0.2">
      <c r="A29" t="s">
        <v>7</v>
      </c>
      <c r="B29" t="s">
        <v>8</v>
      </c>
      <c r="C29" t="s">
        <v>9</v>
      </c>
      <c r="D29" t="s">
        <v>40</v>
      </c>
      <c r="E29" t="s">
        <v>13</v>
      </c>
      <c r="F29" t="s">
        <v>12</v>
      </c>
      <c r="G29">
        <v>0</v>
      </c>
      <c r="H29">
        <v>1403324.8</v>
      </c>
      <c r="I29">
        <v>1295229.6000000001</v>
      </c>
      <c r="J29">
        <v>1443642.7</v>
      </c>
      <c r="K29">
        <v>1517793.6</v>
      </c>
      <c r="L29">
        <v>1538524.2</v>
      </c>
      <c r="M29">
        <v>2526184.4</v>
      </c>
      <c r="N29">
        <v>1878836.3</v>
      </c>
      <c r="O29">
        <v>1610554.3</v>
      </c>
      <c r="P29">
        <v>1877932</v>
      </c>
      <c r="Q29">
        <v>1889300.5</v>
      </c>
      <c r="R29">
        <v>1979914.9</v>
      </c>
      <c r="S29">
        <v>1994493.9</v>
      </c>
      <c r="T29">
        <v>2224953.2000000002</v>
      </c>
      <c r="U29">
        <v>3142530.4</v>
      </c>
      <c r="V29">
        <v>3372437.9</v>
      </c>
      <c r="W29">
        <v>2425913.2000000002</v>
      </c>
      <c r="X29">
        <v>2035666.1</v>
      </c>
      <c r="Y29">
        <v>1752704.4</v>
      </c>
      <c r="Z29">
        <v>1884376</v>
      </c>
      <c r="AA29">
        <v>1277753.5</v>
      </c>
      <c r="AB29">
        <v>1306896.6000000001</v>
      </c>
      <c r="AC29">
        <v>1255920.8</v>
      </c>
      <c r="AD29">
        <v>1157439.6000000001</v>
      </c>
      <c r="AE29">
        <v>1391148.9</v>
      </c>
      <c r="AF29">
        <v>1296861.3</v>
      </c>
      <c r="AG29">
        <v>1386362</v>
      </c>
      <c r="AH29">
        <v>1416520.7</v>
      </c>
      <c r="AI29">
        <v>1351362.7</v>
      </c>
      <c r="AJ29">
        <v>1323121.6000000001</v>
      </c>
      <c r="AK29">
        <v>1333485.8</v>
      </c>
      <c r="AL29">
        <v>1326238.5</v>
      </c>
      <c r="AM29">
        <v>1407112</v>
      </c>
      <c r="AN29">
        <v>617301.75</v>
      </c>
    </row>
    <row r="30" spans="1:40" x14ac:dyDescent="0.2">
      <c r="A30" t="s">
        <v>7</v>
      </c>
      <c r="B30" t="s">
        <v>8</v>
      </c>
      <c r="C30" t="s">
        <v>9</v>
      </c>
      <c r="D30" t="s">
        <v>41</v>
      </c>
      <c r="E30" t="s">
        <v>13</v>
      </c>
      <c r="F30" t="s">
        <v>12</v>
      </c>
      <c r="G30">
        <v>0</v>
      </c>
      <c r="H30">
        <v>3865.6486</v>
      </c>
      <c r="I30">
        <v>4303.2263999999996</v>
      </c>
      <c r="J30">
        <v>4233.7120000000004</v>
      </c>
      <c r="K30">
        <v>5012.7138999999997</v>
      </c>
      <c r="L30">
        <v>4385.7712000000001</v>
      </c>
      <c r="M30">
        <v>4569.7819</v>
      </c>
      <c r="N30">
        <v>4603.1971999999996</v>
      </c>
      <c r="O30">
        <v>4710.9245000000001</v>
      </c>
      <c r="P30">
        <v>5229.6764000000003</v>
      </c>
      <c r="Q30">
        <v>5394.4528</v>
      </c>
      <c r="R30">
        <v>5381.9881999999998</v>
      </c>
      <c r="S30">
        <v>5427.0258000000003</v>
      </c>
      <c r="T30">
        <v>5422.4832999999999</v>
      </c>
      <c r="U30">
        <v>5532.1976999999997</v>
      </c>
      <c r="V30">
        <v>5605.4715999999999</v>
      </c>
      <c r="W30">
        <v>5730.4165000000003</v>
      </c>
      <c r="X30">
        <v>5781.1531999999997</v>
      </c>
      <c r="Y30">
        <v>5845.2348000000002</v>
      </c>
      <c r="Z30">
        <v>6471.2984999999999</v>
      </c>
      <c r="AA30">
        <v>6438.6262999999999</v>
      </c>
      <c r="AB30">
        <v>6096.7534999999998</v>
      </c>
      <c r="AC30">
        <v>6253.1671999999999</v>
      </c>
      <c r="AD30">
        <v>6112.8216000000002</v>
      </c>
      <c r="AE30">
        <v>6042.9107000000004</v>
      </c>
      <c r="AF30">
        <v>5581.1374999999998</v>
      </c>
      <c r="AG30">
        <v>5592.0964999999997</v>
      </c>
      <c r="AH30">
        <v>5652.3086000000003</v>
      </c>
      <c r="AI30">
        <v>5436.5389999999998</v>
      </c>
      <c r="AJ30">
        <v>5522.5695999999998</v>
      </c>
      <c r="AK30">
        <v>5564.9242000000004</v>
      </c>
      <c r="AL30">
        <v>5259.5096000000003</v>
      </c>
      <c r="AM30">
        <v>5295.4049999999997</v>
      </c>
      <c r="AN30">
        <v>2892.1286</v>
      </c>
    </row>
    <row r="31" spans="1:40" x14ac:dyDescent="0.2">
      <c r="A31" t="s">
        <v>7</v>
      </c>
      <c r="B31" t="s">
        <v>8</v>
      </c>
      <c r="C31" t="s">
        <v>9</v>
      </c>
      <c r="D31" t="s">
        <v>42</v>
      </c>
      <c r="E31" t="s">
        <v>13</v>
      </c>
      <c r="F31" t="s">
        <v>12</v>
      </c>
      <c r="G31">
        <v>0</v>
      </c>
      <c r="H31">
        <v>11708.880999999999</v>
      </c>
      <c r="I31">
        <v>9752.0653999999995</v>
      </c>
      <c r="J31">
        <v>9581.9454000000005</v>
      </c>
      <c r="K31">
        <v>10123.398999999999</v>
      </c>
      <c r="L31">
        <v>9829.3809999999994</v>
      </c>
      <c r="M31">
        <v>9869.3433999999997</v>
      </c>
      <c r="N31">
        <v>10045.662</v>
      </c>
      <c r="O31">
        <v>10295.361000000001</v>
      </c>
      <c r="P31">
        <v>10539.736999999999</v>
      </c>
      <c r="Q31">
        <v>9627.6085999999996</v>
      </c>
      <c r="R31">
        <v>10661.294</v>
      </c>
      <c r="S31">
        <v>11126.23</v>
      </c>
      <c r="T31">
        <v>10408.991</v>
      </c>
      <c r="U31">
        <v>10997.466</v>
      </c>
      <c r="V31">
        <v>11189.405000000001</v>
      </c>
      <c r="W31">
        <v>11075.66</v>
      </c>
      <c r="X31">
        <v>12084.919</v>
      </c>
      <c r="Y31">
        <v>15570.237999999999</v>
      </c>
      <c r="Z31">
        <v>17862.145</v>
      </c>
      <c r="AA31">
        <v>15114.99</v>
      </c>
      <c r="AB31">
        <v>15055.370999999999</v>
      </c>
      <c r="AC31">
        <v>17014.456999999999</v>
      </c>
      <c r="AD31">
        <v>16710.739000000001</v>
      </c>
      <c r="AE31">
        <v>14631.585999999999</v>
      </c>
      <c r="AF31">
        <v>15597.825999999999</v>
      </c>
      <c r="AG31">
        <v>13552.013000000001</v>
      </c>
      <c r="AH31">
        <v>14107.254000000001</v>
      </c>
      <c r="AI31">
        <v>16004.753000000001</v>
      </c>
      <c r="AJ31">
        <v>16412.738000000001</v>
      </c>
      <c r="AK31">
        <v>16937.924999999999</v>
      </c>
      <c r="AL31">
        <v>14038.654</v>
      </c>
      <c r="AM31">
        <v>15553.18</v>
      </c>
      <c r="AN31">
        <v>11023.821</v>
      </c>
    </row>
    <row r="32" spans="1:40" x14ac:dyDescent="0.2">
      <c r="A32" t="s">
        <v>7</v>
      </c>
      <c r="B32" t="s">
        <v>8</v>
      </c>
      <c r="C32" t="s">
        <v>9</v>
      </c>
      <c r="D32" t="s">
        <v>43</v>
      </c>
      <c r="E32" t="s">
        <v>13</v>
      </c>
      <c r="F32" t="s">
        <v>12</v>
      </c>
      <c r="G32">
        <v>0</v>
      </c>
      <c r="H32">
        <v>5089.4907000000003</v>
      </c>
      <c r="I32">
        <v>5849.4993000000004</v>
      </c>
      <c r="J32">
        <v>6008.9395000000004</v>
      </c>
      <c r="K32">
        <v>6123.0487999999996</v>
      </c>
      <c r="L32">
        <v>-7445.1288999999997</v>
      </c>
      <c r="M32">
        <v>-7033.1336000000001</v>
      </c>
      <c r="N32">
        <v>-7133.4751999999999</v>
      </c>
      <c r="O32">
        <v>-7177.5198</v>
      </c>
      <c r="P32">
        <v>-7528.0797000000002</v>
      </c>
      <c r="Q32">
        <v>-7143.1621999999998</v>
      </c>
      <c r="R32">
        <v>-7246.6904000000004</v>
      </c>
      <c r="S32">
        <v>-7394.9826000000003</v>
      </c>
      <c r="T32">
        <v>-7503.134</v>
      </c>
      <c r="U32">
        <v>-7493.8261000000002</v>
      </c>
      <c r="V32">
        <v>-7414.4552999999996</v>
      </c>
      <c r="W32">
        <v>-7455.9234999999999</v>
      </c>
      <c r="X32">
        <v>-7265.9997000000003</v>
      </c>
      <c r="Y32">
        <v>-6419.8544000000002</v>
      </c>
      <c r="Z32">
        <v>-7184.5767999999998</v>
      </c>
      <c r="AA32">
        <v>-7303.6198999999997</v>
      </c>
      <c r="AB32">
        <v>-7004.9642999999996</v>
      </c>
      <c r="AC32">
        <v>-6995.8062</v>
      </c>
      <c r="AD32">
        <v>-6933.7421000000004</v>
      </c>
      <c r="AE32">
        <v>-6813.2016999999996</v>
      </c>
      <c r="AF32">
        <v>-6234.2860000000001</v>
      </c>
      <c r="AG32">
        <v>-5533.3379999999997</v>
      </c>
      <c r="AH32">
        <v>-6139.4103999999998</v>
      </c>
      <c r="AI32">
        <v>-6177.3379999999997</v>
      </c>
      <c r="AJ32">
        <v>-6072.3683000000001</v>
      </c>
      <c r="AK32">
        <v>-6188.5796</v>
      </c>
      <c r="AL32">
        <v>-6800.6207999999997</v>
      </c>
      <c r="AM32">
        <v>-6535.6526999999996</v>
      </c>
      <c r="AN32">
        <v>-8448.3934000000008</v>
      </c>
    </row>
    <row r="33" spans="1:40" x14ac:dyDescent="0.2">
      <c r="A33" t="s">
        <v>7</v>
      </c>
      <c r="B33" t="s">
        <v>8</v>
      </c>
      <c r="C33" t="s">
        <v>9</v>
      </c>
      <c r="D33" t="s">
        <v>44</v>
      </c>
      <c r="E33" t="s">
        <v>13</v>
      </c>
      <c r="F33" t="s">
        <v>12</v>
      </c>
      <c r="G33">
        <v>0</v>
      </c>
      <c r="H33">
        <v>14308.531000000001</v>
      </c>
      <c r="I33">
        <v>13652.045</v>
      </c>
      <c r="J33">
        <v>13554.236000000001</v>
      </c>
      <c r="K33">
        <v>13679.063</v>
      </c>
      <c r="L33">
        <v>-25570.473000000002</v>
      </c>
      <c r="M33">
        <v>-25477.263999999999</v>
      </c>
      <c r="N33">
        <v>-25015.863000000001</v>
      </c>
      <c r="O33">
        <v>-26338.366000000002</v>
      </c>
      <c r="P33">
        <v>-27506.276000000002</v>
      </c>
      <c r="Q33">
        <v>-28636.055</v>
      </c>
      <c r="R33">
        <v>-29125.587</v>
      </c>
      <c r="S33">
        <v>-24058.322</v>
      </c>
      <c r="T33">
        <v>-20776.419000000002</v>
      </c>
      <c r="U33">
        <v>-25171.85</v>
      </c>
      <c r="V33">
        <v>-21646.133999999998</v>
      </c>
      <c r="W33">
        <v>-17393.668000000001</v>
      </c>
      <c r="X33">
        <v>-12423.626</v>
      </c>
      <c r="Y33">
        <v>-11467.806</v>
      </c>
      <c r="Z33">
        <v>509.91714000000002</v>
      </c>
      <c r="AA33">
        <v>-6288.1162999999997</v>
      </c>
      <c r="AB33">
        <v>8801.4815999999992</v>
      </c>
      <c r="AC33">
        <v>15537.602000000001</v>
      </c>
      <c r="AD33">
        <v>7303.8845000000001</v>
      </c>
      <c r="AE33">
        <v>9761.116</v>
      </c>
      <c r="AF33">
        <v>11038.478999999999</v>
      </c>
      <c r="AG33">
        <v>-14013.526</v>
      </c>
      <c r="AH33">
        <v>2497.9555</v>
      </c>
      <c r="AI33">
        <v>6405.9632000000001</v>
      </c>
      <c r="AJ33">
        <v>4620.5735999999997</v>
      </c>
      <c r="AK33">
        <v>2285.5011</v>
      </c>
      <c r="AL33">
        <v>4302.8101999999999</v>
      </c>
      <c r="AM33">
        <v>5116.1668</v>
      </c>
      <c r="AN33">
        <v>-1748.9571000000001</v>
      </c>
    </row>
    <row r="34" spans="1:40" x14ac:dyDescent="0.2">
      <c r="A34" t="s">
        <v>7</v>
      </c>
      <c r="B34" t="s">
        <v>8</v>
      </c>
      <c r="C34" t="s">
        <v>9</v>
      </c>
      <c r="D34" t="s">
        <v>45</v>
      </c>
      <c r="E34" t="s">
        <v>13</v>
      </c>
      <c r="F34" t="s">
        <v>12</v>
      </c>
      <c r="G34">
        <v>0</v>
      </c>
      <c r="H34">
        <v>18989.405999999999</v>
      </c>
      <c r="I34">
        <v>19284.156999999999</v>
      </c>
      <c r="J34">
        <v>19522.655999999999</v>
      </c>
      <c r="K34">
        <v>19664.41</v>
      </c>
      <c r="L34">
        <v>19934.241000000002</v>
      </c>
      <c r="M34">
        <v>20251.8</v>
      </c>
      <c r="N34">
        <v>22442.118999999999</v>
      </c>
      <c r="O34">
        <v>22541.286</v>
      </c>
      <c r="P34">
        <v>24752.947</v>
      </c>
      <c r="Q34">
        <v>22285.319</v>
      </c>
      <c r="R34">
        <v>25290.214</v>
      </c>
      <c r="S34">
        <v>21421.435000000001</v>
      </c>
      <c r="T34">
        <v>19156.019</v>
      </c>
      <c r="U34">
        <v>24069.155999999999</v>
      </c>
      <c r="V34">
        <v>21464.473000000002</v>
      </c>
      <c r="W34">
        <v>22668.855</v>
      </c>
      <c r="X34">
        <v>22817.373</v>
      </c>
      <c r="Y34">
        <v>23437.181</v>
      </c>
      <c r="Z34">
        <v>24665.579000000002</v>
      </c>
      <c r="AA34">
        <v>20095.877</v>
      </c>
      <c r="AB34">
        <v>22290.706999999999</v>
      </c>
      <c r="AC34">
        <v>23637.092000000001</v>
      </c>
      <c r="AD34">
        <v>20751.469000000001</v>
      </c>
      <c r="AE34">
        <v>21968.716</v>
      </c>
      <c r="AF34">
        <v>21514.732</v>
      </c>
      <c r="AG34">
        <v>21862.864000000001</v>
      </c>
      <c r="AH34">
        <v>23617.046999999999</v>
      </c>
      <c r="AI34">
        <v>21905.448</v>
      </c>
      <c r="AJ34">
        <v>22506.14</v>
      </c>
      <c r="AK34">
        <v>20887.264999999999</v>
      </c>
      <c r="AL34">
        <v>22053.883999999998</v>
      </c>
      <c r="AM34">
        <v>21868.364000000001</v>
      </c>
      <c r="AN34">
        <v>1983.1494</v>
      </c>
    </row>
    <row r="35" spans="1:40" x14ac:dyDescent="0.2">
      <c r="A35" t="s">
        <v>7</v>
      </c>
      <c r="B35" t="s">
        <v>8</v>
      </c>
      <c r="C35" t="s">
        <v>9</v>
      </c>
      <c r="D35" t="s">
        <v>46</v>
      </c>
      <c r="E35" t="s">
        <v>13</v>
      </c>
      <c r="F35" t="s">
        <v>12</v>
      </c>
      <c r="G35">
        <v>0</v>
      </c>
      <c r="H35">
        <v>534087.39</v>
      </c>
      <c r="I35">
        <v>523201.87</v>
      </c>
      <c r="J35">
        <v>552012.02</v>
      </c>
      <c r="K35">
        <v>563909.99</v>
      </c>
      <c r="L35">
        <v>575417.06000000006</v>
      </c>
      <c r="M35">
        <v>607508.94999999995</v>
      </c>
      <c r="N35">
        <v>624404.93999999994</v>
      </c>
      <c r="O35">
        <v>636967.15</v>
      </c>
      <c r="P35">
        <v>637714.9</v>
      </c>
      <c r="Q35">
        <v>658109.79</v>
      </c>
      <c r="R35">
        <v>695375.63</v>
      </c>
      <c r="S35">
        <v>677584.49</v>
      </c>
      <c r="T35">
        <v>717571.77</v>
      </c>
      <c r="U35">
        <v>736803.49</v>
      </c>
      <c r="V35">
        <v>738066.82</v>
      </c>
      <c r="W35">
        <v>740455.82</v>
      </c>
      <c r="X35">
        <v>720561.09</v>
      </c>
      <c r="Y35">
        <v>746042.65</v>
      </c>
      <c r="Z35">
        <v>724119.89</v>
      </c>
      <c r="AA35">
        <v>654388.22</v>
      </c>
      <c r="AB35">
        <v>698131.08</v>
      </c>
      <c r="AC35">
        <v>713118.76</v>
      </c>
      <c r="AD35">
        <v>709652.77</v>
      </c>
      <c r="AE35">
        <v>717447.9</v>
      </c>
      <c r="AF35">
        <v>695153.7</v>
      </c>
      <c r="AG35">
        <v>736387.08</v>
      </c>
      <c r="AH35">
        <v>706837.65</v>
      </c>
      <c r="AI35">
        <v>708930.72</v>
      </c>
      <c r="AJ35">
        <v>726250.87</v>
      </c>
      <c r="AK35">
        <v>717558.28</v>
      </c>
      <c r="AL35">
        <v>656731.96</v>
      </c>
      <c r="AM35">
        <v>664474.43000000005</v>
      </c>
      <c r="AN35">
        <v>495842.18</v>
      </c>
    </row>
    <row r="36" spans="1:40" x14ac:dyDescent="0.2">
      <c r="A36" t="s">
        <v>7</v>
      </c>
      <c r="B36" t="s">
        <v>8</v>
      </c>
      <c r="C36" t="s">
        <v>9</v>
      </c>
      <c r="D36" t="s">
        <v>47</v>
      </c>
      <c r="E36" t="s">
        <v>13</v>
      </c>
      <c r="F36" t="s">
        <v>12</v>
      </c>
      <c r="G36">
        <v>0</v>
      </c>
      <c r="H36">
        <v>53254.567999999999</v>
      </c>
      <c r="I36">
        <v>52023.777999999998</v>
      </c>
      <c r="J36">
        <v>52655.957000000002</v>
      </c>
      <c r="K36">
        <v>49800.139000000003</v>
      </c>
      <c r="L36">
        <v>50040.150999999998</v>
      </c>
      <c r="M36">
        <v>50145.587</v>
      </c>
      <c r="N36">
        <v>49145.565000000002</v>
      </c>
      <c r="O36">
        <v>49620.516000000003</v>
      </c>
      <c r="P36">
        <v>52130.963000000003</v>
      </c>
      <c r="Q36">
        <v>52356.137000000002</v>
      </c>
      <c r="R36">
        <v>59303.116999999998</v>
      </c>
      <c r="S36">
        <v>54744.807999999997</v>
      </c>
      <c r="T36">
        <v>51446.212</v>
      </c>
      <c r="U36">
        <v>52556.951999999997</v>
      </c>
      <c r="V36">
        <v>53094.277999999998</v>
      </c>
      <c r="W36">
        <v>53465.341999999997</v>
      </c>
      <c r="X36">
        <v>54121.182000000001</v>
      </c>
      <c r="Y36">
        <v>53281.101999999999</v>
      </c>
      <c r="Z36">
        <v>53456.618999999999</v>
      </c>
      <c r="AA36">
        <v>50864.167999999998</v>
      </c>
      <c r="AB36">
        <v>52805.675999999999</v>
      </c>
      <c r="AC36">
        <v>50516.828000000001</v>
      </c>
      <c r="AD36">
        <v>50327.396000000001</v>
      </c>
      <c r="AE36">
        <v>51942.463000000003</v>
      </c>
      <c r="AF36">
        <v>49594.019</v>
      </c>
      <c r="AG36">
        <v>47285.277999999998</v>
      </c>
      <c r="AH36">
        <v>47555.92</v>
      </c>
      <c r="AI36">
        <v>46888.095999999998</v>
      </c>
      <c r="AJ36">
        <v>45982.62</v>
      </c>
      <c r="AK36">
        <v>45021.087</v>
      </c>
      <c r="AL36">
        <v>42673.249000000003</v>
      </c>
      <c r="AM36">
        <v>43551.396999999997</v>
      </c>
      <c r="AN36">
        <v>33388.411999999997</v>
      </c>
    </row>
    <row r="37" spans="1:40" x14ac:dyDescent="0.2">
      <c r="A37" t="s">
        <v>7</v>
      </c>
      <c r="B37" t="s">
        <v>8</v>
      </c>
      <c r="C37" t="s">
        <v>9</v>
      </c>
      <c r="D37" t="s">
        <v>48</v>
      </c>
      <c r="E37" t="s">
        <v>13</v>
      </c>
      <c r="F37" t="s">
        <v>12</v>
      </c>
      <c r="G37">
        <v>0</v>
      </c>
      <c r="H37">
        <v>-15861.172</v>
      </c>
      <c r="I37">
        <v>-12924.102999999999</v>
      </c>
      <c r="J37">
        <v>-11603.531999999999</v>
      </c>
      <c r="K37">
        <v>-8595.6144000000004</v>
      </c>
      <c r="L37">
        <v>-5747.3100999999997</v>
      </c>
      <c r="M37">
        <v>-1863.7439999999999</v>
      </c>
      <c r="N37">
        <v>4845.884</v>
      </c>
      <c r="O37">
        <v>8709.4356000000007</v>
      </c>
      <c r="P37">
        <v>27285.808000000001</v>
      </c>
      <c r="Q37">
        <v>17374.366000000002</v>
      </c>
      <c r="R37">
        <v>6743.2028</v>
      </c>
      <c r="S37">
        <v>4604.3368</v>
      </c>
      <c r="T37">
        <v>15992.414000000001</v>
      </c>
      <c r="U37">
        <v>4303.8626999999997</v>
      </c>
      <c r="V37">
        <v>15591.85</v>
      </c>
      <c r="W37">
        <v>17976.585999999999</v>
      </c>
      <c r="X37">
        <v>17310.38</v>
      </c>
      <c r="Y37">
        <v>38432.855000000003</v>
      </c>
      <c r="Z37">
        <v>38815.485000000001</v>
      </c>
      <c r="AA37">
        <v>32417.641</v>
      </c>
      <c r="AB37">
        <v>25006.728999999999</v>
      </c>
      <c r="AC37">
        <v>33516.36</v>
      </c>
      <c r="AD37">
        <v>45083.47</v>
      </c>
      <c r="AE37">
        <v>38152.355000000003</v>
      </c>
      <c r="AF37">
        <v>42114.137999999999</v>
      </c>
      <c r="AG37">
        <v>58262.396000000001</v>
      </c>
      <c r="AH37">
        <v>47976.197</v>
      </c>
      <c r="AI37">
        <v>123450.54</v>
      </c>
      <c r="AJ37">
        <v>60428.529000000002</v>
      </c>
      <c r="AK37">
        <v>64900.800000000003</v>
      </c>
      <c r="AL37">
        <v>58296.872000000003</v>
      </c>
      <c r="AM37">
        <v>81788.03</v>
      </c>
      <c r="AN37">
        <v>48211.641000000003</v>
      </c>
    </row>
    <row r="38" spans="1:40" x14ac:dyDescent="0.2">
      <c r="A38" t="s">
        <v>7</v>
      </c>
      <c r="B38" t="s">
        <v>8</v>
      </c>
      <c r="C38" t="s">
        <v>9</v>
      </c>
      <c r="D38" t="s">
        <v>49</v>
      </c>
      <c r="E38" t="s">
        <v>13</v>
      </c>
      <c r="F38" t="s">
        <v>12</v>
      </c>
      <c r="G38">
        <v>0</v>
      </c>
      <c r="H38">
        <v>3936978.6</v>
      </c>
      <c r="I38">
        <v>4043438.4</v>
      </c>
      <c r="J38">
        <v>4130352.6</v>
      </c>
      <c r="K38">
        <v>4312164.2</v>
      </c>
      <c r="L38">
        <v>4012669.9</v>
      </c>
      <c r="M38">
        <v>4392876.9000000004</v>
      </c>
      <c r="N38">
        <v>4596842.4000000004</v>
      </c>
      <c r="O38">
        <v>4582235.8</v>
      </c>
      <c r="P38">
        <v>4452305.7</v>
      </c>
      <c r="Q38">
        <v>4495271.4000000004</v>
      </c>
      <c r="R38">
        <v>4644392.9000000004</v>
      </c>
      <c r="S38">
        <v>4748098.5</v>
      </c>
      <c r="T38">
        <v>5136412.3</v>
      </c>
      <c r="U38">
        <v>5999647.5999999996</v>
      </c>
      <c r="V38">
        <v>6844009.7999999998</v>
      </c>
      <c r="W38">
        <v>7695293.7999999998</v>
      </c>
      <c r="X38">
        <v>8306517.7999999998</v>
      </c>
      <c r="Y38">
        <v>8671974.9000000004</v>
      </c>
      <c r="Z38">
        <v>9037572.6999999993</v>
      </c>
      <c r="AA38">
        <v>9387886.5999999996</v>
      </c>
      <c r="AB38">
        <v>10086201</v>
      </c>
      <c r="AC38">
        <v>11373009</v>
      </c>
      <c r="AD38">
        <v>11933753</v>
      </c>
      <c r="AE38">
        <v>11931524</v>
      </c>
      <c r="AF38">
        <v>11844014</v>
      </c>
      <c r="AG38">
        <v>11938390</v>
      </c>
      <c r="AH38">
        <v>11765435</v>
      </c>
      <c r="AI38">
        <v>12010396</v>
      </c>
      <c r="AJ38">
        <v>12463204</v>
      </c>
      <c r="AK38">
        <v>12911621</v>
      </c>
      <c r="AL38">
        <v>13274402</v>
      </c>
      <c r="AM38">
        <v>13702176</v>
      </c>
      <c r="AN38">
        <v>10271948</v>
      </c>
    </row>
    <row r="39" spans="1:40" x14ac:dyDescent="0.2">
      <c r="A39" t="s">
        <v>7</v>
      </c>
      <c r="B39" t="s">
        <v>8</v>
      </c>
      <c r="C39" t="s">
        <v>9</v>
      </c>
      <c r="D39" t="s">
        <v>50</v>
      </c>
      <c r="E39" t="s">
        <v>13</v>
      </c>
      <c r="F39" t="s">
        <v>12</v>
      </c>
      <c r="G39">
        <v>0</v>
      </c>
      <c r="H39">
        <v>96660.876000000004</v>
      </c>
      <c r="I39">
        <v>94173.160999999993</v>
      </c>
      <c r="J39">
        <v>101419.68</v>
      </c>
      <c r="K39">
        <v>107001.96</v>
      </c>
      <c r="L39">
        <v>114203.12</v>
      </c>
      <c r="M39">
        <v>124333.32</v>
      </c>
      <c r="N39">
        <v>125268.47</v>
      </c>
      <c r="O39">
        <v>120173.05</v>
      </c>
      <c r="P39">
        <v>128572.49</v>
      </c>
      <c r="Q39">
        <v>125987.75</v>
      </c>
      <c r="R39">
        <v>125804.54</v>
      </c>
      <c r="S39">
        <v>127862.08</v>
      </c>
      <c r="T39">
        <v>127404.98</v>
      </c>
      <c r="U39">
        <v>112150.07</v>
      </c>
      <c r="V39">
        <v>113805.32</v>
      </c>
      <c r="W39">
        <v>121388.68</v>
      </c>
      <c r="X39">
        <v>119931.84</v>
      </c>
      <c r="Y39">
        <v>120022.51</v>
      </c>
      <c r="Z39">
        <v>119763.44</v>
      </c>
      <c r="AA39">
        <v>118337.68</v>
      </c>
      <c r="AB39">
        <v>119346.43</v>
      </c>
      <c r="AC39">
        <v>120904.14</v>
      </c>
      <c r="AD39">
        <v>123536.45</v>
      </c>
      <c r="AE39">
        <v>125528.67</v>
      </c>
      <c r="AF39">
        <v>125334.85</v>
      </c>
      <c r="AG39">
        <v>125414.19</v>
      </c>
      <c r="AH39">
        <v>129934.62</v>
      </c>
      <c r="AI39">
        <v>129149.45</v>
      </c>
      <c r="AJ39">
        <v>129551</v>
      </c>
      <c r="AK39">
        <v>130420.89</v>
      </c>
      <c r="AL39">
        <v>131007.88</v>
      </c>
      <c r="AM39">
        <v>131447.76999999999</v>
      </c>
      <c r="AN39">
        <v>109960.31</v>
      </c>
    </row>
    <row r="40" spans="1:40" x14ac:dyDescent="0.2">
      <c r="A40" t="s">
        <v>7</v>
      </c>
      <c r="B40" t="s">
        <v>8</v>
      </c>
      <c r="C40" t="s">
        <v>9</v>
      </c>
      <c r="D40" t="s">
        <v>51</v>
      </c>
      <c r="E40" t="s">
        <v>13</v>
      </c>
      <c r="F40" t="s">
        <v>12</v>
      </c>
      <c r="G40">
        <v>0</v>
      </c>
      <c r="H40">
        <v>45624.203999999998</v>
      </c>
      <c r="I40">
        <v>44203.620999999999</v>
      </c>
      <c r="J40">
        <v>47376.902999999998</v>
      </c>
      <c r="K40">
        <v>47804.063999999998</v>
      </c>
      <c r="L40">
        <v>48307.233999999997</v>
      </c>
      <c r="M40">
        <v>50865.976999999999</v>
      </c>
      <c r="N40">
        <v>52764.930999999997</v>
      </c>
      <c r="O40">
        <v>51263.311999999998</v>
      </c>
      <c r="P40">
        <v>54106.021999999997</v>
      </c>
      <c r="Q40">
        <v>53962.517</v>
      </c>
      <c r="R40">
        <v>55940.760999999999</v>
      </c>
      <c r="S40">
        <v>55113.55</v>
      </c>
      <c r="T40">
        <v>54062.978999999999</v>
      </c>
      <c r="U40">
        <v>53451.843999999997</v>
      </c>
      <c r="V40">
        <v>51894.048000000003</v>
      </c>
      <c r="W40">
        <v>54269.54</v>
      </c>
      <c r="X40">
        <v>52594.091</v>
      </c>
      <c r="Y40">
        <v>54207.470999999998</v>
      </c>
      <c r="Z40">
        <v>54014.281999999999</v>
      </c>
      <c r="AA40">
        <v>55132.552000000003</v>
      </c>
      <c r="AB40">
        <v>54876.235000000001</v>
      </c>
      <c r="AC40">
        <v>54075.453999999998</v>
      </c>
      <c r="AD40">
        <v>54198.714</v>
      </c>
      <c r="AE40">
        <v>54732.972000000002</v>
      </c>
      <c r="AF40">
        <v>57898.610999999997</v>
      </c>
      <c r="AG40">
        <v>61651.048000000003</v>
      </c>
      <c r="AH40">
        <v>63083.591</v>
      </c>
      <c r="AI40">
        <v>60739.78</v>
      </c>
      <c r="AJ40">
        <v>61439.786</v>
      </c>
      <c r="AK40">
        <v>62456.158000000003</v>
      </c>
      <c r="AL40">
        <v>61514.735999999997</v>
      </c>
      <c r="AM40">
        <v>61780.341999999997</v>
      </c>
      <c r="AN40">
        <v>26113.003000000001</v>
      </c>
    </row>
    <row r="41" spans="1:40" x14ac:dyDescent="0.2">
      <c r="A41" t="s">
        <v>7</v>
      </c>
      <c r="B41" t="s">
        <v>8</v>
      </c>
      <c r="C41" t="s">
        <v>9</v>
      </c>
      <c r="D41" t="s">
        <v>52</v>
      </c>
      <c r="E41" t="s">
        <v>13</v>
      </c>
      <c r="F41" t="s">
        <v>12</v>
      </c>
      <c r="G41">
        <v>0</v>
      </c>
      <c r="H41">
        <v>135582.17000000001</v>
      </c>
      <c r="I41">
        <v>132550.91</v>
      </c>
      <c r="J41">
        <v>139077.46</v>
      </c>
      <c r="K41">
        <v>142808.76</v>
      </c>
      <c r="L41">
        <v>-118626.55</v>
      </c>
      <c r="M41">
        <v>-100876.23</v>
      </c>
      <c r="N41">
        <v>-93801.67</v>
      </c>
      <c r="O41">
        <v>-77795.668999999994</v>
      </c>
      <c r="P41">
        <v>-57998.97</v>
      </c>
      <c r="Q41">
        <v>-44374.64</v>
      </c>
      <c r="R41">
        <v>-282395.8</v>
      </c>
      <c r="S41">
        <v>-291378.84999999998</v>
      </c>
      <c r="T41">
        <v>-113738.92</v>
      </c>
      <c r="U41">
        <v>-116516.03</v>
      </c>
      <c r="V41">
        <v>147726.65</v>
      </c>
      <c r="W41">
        <v>152132.20000000001</v>
      </c>
      <c r="X41">
        <v>19992.758000000002</v>
      </c>
      <c r="Y41">
        <v>15605.748</v>
      </c>
      <c r="Z41">
        <v>18762.911</v>
      </c>
      <c r="AA41">
        <v>18170.701000000001</v>
      </c>
      <c r="AB41">
        <v>22303.659</v>
      </c>
      <c r="AC41">
        <v>21055.996999999999</v>
      </c>
      <c r="AD41">
        <v>27138.271000000001</v>
      </c>
      <c r="AE41">
        <v>32922.065000000002</v>
      </c>
      <c r="AF41">
        <v>35409.748</v>
      </c>
      <c r="AG41">
        <v>34709.171999999999</v>
      </c>
      <c r="AH41">
        <v>34255.847999999998</v>
      </c>
      <c r="AI41">
        <v>38469.64</v>
      </c>
      <c r="AJ41">
        <v>37545.769999999997</v>
      </c>
      <c r="AK41">
        <v>39912.803999999996</v>
      </c>
      <c r="AL41">
        <v>40560.237000000001</v>
      </c>
      <c r="AM41">
        <v>41925.951000000001</v>
      </c>
      <c r="AN41">
        <v>-44208.682000000001</v>
      </c>
    </row>
    <row r="42" spans="1:40" x14ac:dyDescent="0.2">
      <c r="A42" t="s">
        <v>7</v>
      </c>
      <c r="B42" t="s">
        <v>8</v>
      </c>
      <c r="C42" t="s">
        <v>9</v>
      </c>
      <c r="D42" t="s">
        <v>53</v>
      </c>
      <c r="E42" t="s">
        <v>13</v>
      </c>
      <c r="F42" t="s">
        <v>12</v>
      </c>
      <c r="G42">
        <v>0</v>
      </c>
      <c r="H42">
        <v>49225.357000000004</v>
      </c>
      <c r="I42">
        <v>48159.959000000003</v>
      </c>
      <c r="J42">
        <v>51713.571000000004</v>
      </c>
      <c r="K42">
        <v>53537.372000000003</v>
      </c>
      <c r="L42">
        <v>56750.256000000001</v>
      </c>
      <c r="M42">
        <v>61606.745000000003</v>
      </c>
      <c r="N42">
        <v>63466.025999999998</v>
      </c>
      <c r="O42">
        <v>62796.703999999998</v>
      </c>
      <c r="P42">
        <v>68141.562000000005</v>
      </c>
      <c r="Q42">
        <v>67554.334000000003</v>
      </c>
      <c r="R42">
        <v>68187.433999999994</v>
      </c>
      <c r="S42">
        <v>67577.135999999999</v>
      </c>
      <c r="T42">
        <v>60894.374000000003</v>
      </c>
      <c r="U42">
        <v>57604.010999999999</v>
      </c>
      <c r="V42">
        <v>58893.197999999997</v>
      </c>
      <c r="W42">
        <v>65031.334000000003</v>
      </c>
      <c r="X42">
        <v>66619.184999999998</v>
      </c>
      <c r="Y42">
        <v>63317.262000000002</v>
      </c>
      <c r="Z42">
        <v>63029.936999999998</v>
      </c>
      <c r="AA42">
        <v>64774.116999999998</v>
      </c>
      <c r="AB42">
        <v>66941.285999999993</v>
      </c>
      <c r="AC42">
        <v>66194.395000000004</v>
      </c>
      <c r="AD42">
        <v>65835.225000000006</v>
      </c>
      <c r="AE42">
        <v>65406.381000000001</v>
      </c>
      <c r="AF42">
        <v>65155.883999999998</v>
      </c>
      <c r="AG42">
        <v>65129.411999999997</v>
      </c>
      <c r="AH42">
        <v>65203.178</v>
      </c>
      <c r="AI42">
        <v>66781.384000000005</v>
      </c>
      <c r="AJ42">
        <v>70031.744000000006</v>
      </c>
      <c r="AK42">
        <v>70719.066000000006</v>
      </c>
      <c r="AL42">
        <v>71435.16</v>
      </c>
      <c r="AM42">
        <v>68797.038</v>
      </c>
      <c r="AN42">
        <v>45208.985000000001</v>
      </c>
    </row>
    <row r="43" spans="1:40" x14ac:dyDescent="0.2">
      <c r="A43" t="s">
        <v>7</v>
      </c>
      <c r="B43" t="s">
        <v>8</v>
      </c>
      <c r="C43" t="s">
        <v>9</v>
      </c>
      <c r="D43" t="s">
        <v>54</v>
      </c>
      <c r="E43" t="s">
        <v>13</v>
      </c>
      <c r="F43" t="s">
        <v>12</v>
      </c>
      <c r="G43">
        <v>0</v>
      </c>
      <c r="H43">
        <v>51.974291000000001</v>
      </c>
      <c r="I43">
        <v>51.491230000000002</v>
      </c>
      <c r="J43">
        <v>52.568691999999999</v>
      </c>
      <c r="K43">
        <v>59.975811999999998</v>
      </c>
      <c r="L43">
        <v>61.833753999999999</v>
      </c>
      <c r="M43">
        <v>63.493223999999998</v>
      </c>
      <c r="N43">
        <v>73.887200000000007</v>
      </c>
      <c r="O43">
        <v>75.479101</v>
      </c>
      <c r="P43">
        <v>77.046780999999996</v>
      </c>
      <c r="Q43">
        <v>72.915351999999999</v>
      </c>
      <c r="R43">
        <v>72.037548999999999</v>
      </c>
      <c r="S43">
        <v>55.027154000000003</v>
      </c>
      <c r="T43">
        <v>43.141190999999999</v>
      </c>
      <c r="U43">
        <v>50.428911999999997</v>
      </c>
      <c r="V43">
        <v>70.195369999999997</v>
      </c>
      <c r="W43">
        <v>78.384856999999997</v>
      </c>
      <c r="X43">
        <v>71.115410999999995</v>
      </c>
      <c r="Y43">
        <v>70.928713000000002</v>
      </c>
      <c r="Z43">
        <v>71.156985000000006</v>
      </c>
      <c r="AA43">
        <v>67.124499999999998</v>
      </c>
      <c r="AB43">
        <v>74.686635999999993</v>
      </c>
      <c r="AC43">
        <v>82.231386999999998</v>
      </c>
      <c r="AD43">
        <v>85.991405</v>
      </c>
      <c r="AE43">
        <v>85.477574000000004</v>
      </c>
      <c r="AF43">
        <v>89.219282000000007</v>
      </c>
      <c r="AG43">
        <v>85.123970999999997</v>
      </c>
      <c r="AH43">
        <v>84.891295999999997</v>
      </c>
      <c r="AI43">
        <v>91.640944000000005</v>
      </c>
      <c r="AJ43">
        <v>92.583735000000004</v>
      </c>
      <c r="AK43">
        <v>96.842943000000005</v>
      </c>
      <c r="AL43">
        <v>95.333844999999997</v>
      </c>
      <c r="AM43">
        <v>95.957699000000005</v>
      </c>
      <c r="AN43">
        <v>80.427330999999995</v>
      </c>
    </row>
    <row r="44" spans="1:40" x14ac:dyDescent="0.2">
      <c r="A44" t="s">
        <v>7</v>
      </c>
      <c r="B44" t="s">
        <v>8</v>
      </c>
      <c r="C44" t="s">
        <v>9</v>
      </c>
      <c r="D44" t="s">
        <v>55</v>
      </c>
      <c r="E44" t="s">
        <v>13</v>
      </c>
      <c r="F44" t="s">
        <v>12</v>
      </c>
      <c r="G44">
        <v>0</v>
      </c>
      <c r="H44">
        <v>220807.48</v>
      </c>
      <c r="I44">
        <v>224462.83</v>
      </c>
      <c r="J44">
        <v>229863.04000000001</v>
      </c>
      <c r="K44">
        <v>232448.6</v>
      </c>
      <c r="L44">
        <v>234588.53</v>
      </c>
      <c r="M44">
        <v>237071.81</v>
      </c>
      <c r="N44">
        <v>238768.6</v>
      </c>
      <c r="O44">
        <v>246369.8</v>
      </c>
      <c r="P44">
        <v>245573.31</v>
      </c>
      <c r="Q44">
        <v>240527.04</v>
      </c>
      <c r="R44">
        <v>224455.77</v>
      </c>
      <c r="S44">
        <v>205158.5</v>
      </c>
      <c r="T44">
        <v>205163.66</v>
      </c>
      <c r="U44">
        <v>223711.4</v>
      </c>
      <c r="V44">
        <v>226158.01</v>
      </c>
      <c r="W44">
        <v>218666.15</v>
      </c>
      <c r="X44">
        <v>221355.59</v>
      </c>
      <c r="Y44">
        <v>224263.3</v>
      </c>
      <c r="Z44">
        <v>221913.81</v>
      </c>
      <c r="AA44">
        <v>221311.18</v>
      </c>
      <c r="AB44">
        <v>230504.34</v>
      </c>
      <c r="AC44">
        <v>238958.12</v>
      </c>
      <c r="AD44">
        <v>239775.97</v>
      </c>
      <c r="AE44">
        <v>230372.18</v>
      </c>
      <c r="AF44">
        <v>236881.02</v>
      </c>
      <c r="AG44">
        <v>233771.91</v>
      </c>
      <c r="AH44">
        <v>255985.92000000001</v>
      </c>
      <c r="AI44">
        <v>278785.73</v>
      </c>
      <c r="AJ44">
        <v>279921.74</v>
      </c>
      <c r="AK44">
        <v>274489.02</v>
      </c>
      <c r="AL44">
        <v>266190.13</v>
      </c>
      <c r="AM44">
        <v>276078.33</v>
      </c>
      <c r="AN44">
        <v>178554.08</v>
      </c>
    </row>
    <row r="45" spans="1:40" x14ac:dyDescent="0.2">
      <c r="A45" t="s">
        <v>7</v>
      </c>
      <c r="B45" t="s">
        <v>8</v>
      </c>
      <c r="C45" t="s">
        <v>9</v>
      </c>
      <c r="D45" t="s">
        <v>56</v>
      </c>
      <c r="E45" t="s">
        <v>13</v>
      </c>
      <c r="F45" t="s">
        <v>12</v>
      </c>
      <c r="G45">
        <v>0</v>
      </c>
      <c r="H45">
        <v>408.97890000000001</v>
      </c>
      <c r="I45">
        <v>416.95069000000001</v>
      </c>
      <c r="J45">
        <v>426.83332000000001</v>
      </c>
      <c r="K45">
        <v>440.04401000000001</v>
      </c>
      <c r="L45">
        <v>445.37353000000002</v>
      </c>
      <c r="M45">
        <v>458.59580999999997</v>
      </c>
      <c r="N45">
        <v>470.61398000000003</v>
      </c>
      <c r="O45">
        <v>482.43534</v>
      </c>
      <c r="P45">
        <v>503.22919999999999</v>
      </c>
      <c r="Q45">
        <v>519.71982000000003</v>
      </c>
      <c r="R45">
        <v>513.51847999999995</v>
      </c>
      <c r="S45">
        <v>533.92612999999994</v>
      </c>
      <c r="T45">
        <v>545.28830000000005</v>
      </c>
      <c r="U45">
        <v>570.41207999999995</v>
      </c>
      <c r="V45">
        <v>590.57137999999998</v>
      </c>
      <c r="W45">
        <v>600.30858999999998</v>
      </c>
      <c r="X45">
        <v>644.72981000000004</v>
      </c>
      <c r="Y45">
        <v>569.95633999999995</v>
      </c>
      <c r="Z45">
        <v>606.57353999999998</v>
      </c>
      <c r="AA45">
        <v>642.41785000000004</v>
      </c>
      <c r="AB45">
        <v>692.24226999999996</v>
      </c>
      <c r="AC45">
        <v>692.17012999999997</v>
      </c>
      <c r="AD45">
        <v>717.30614000000003</v>
      </c>
      <c r="AE45">
        <v>761.31479000000002</v>
      </c>
      <c r="AF45">
        <v>755.24360999999999</v>
      </c>
      <c r="AG45">
        <v>781.77607</v>
      </c>
      <c r="AH45">
        <v>821.76598999999999</v>
      </c>
      <c r="AI45">
        <v>871.20222999999999</v>
      </c>
      <c r="AJ45">
        <v>900.36127999999997</v>
      </c>
      <c r="AK45">
        <v>932.54304000000002</v>
      </c>
      <c r="AL45">
        <v>903.36722999999995</v>
      </c>
      <c r="AM45">
        <v>925.95198000000005</v>
      </c>
      <c r="AN45">
        <v>0</v>
      </c>
    </row>
    <row r="46" spans="1:40" x14ac:dyDescent="0.2">
      <c r="A46" t="s">
        <v>7</v>
      </c>
      <c r="B46" t="s">
        <v>8</v>
      </c>
      <c r="C46" t="s">
        <v>9</v>
      </c>
      <c r="D46" t="s">
        <v>57</v>
      </c>
      <c r="E46" t="s">
        <v>13</v>
      </c>
      <c r="F46" t="s">
        <v>12</v>
      </c>
      <c r="G46">
        <v>0</v>
      </c>
      <c r="H46">
        <v>309.28224</v>
      </c>
      <c r="I46">
        <v>320.25171999999998</v>
      </c>
      <c r="J46">
        <v>351.27796000000001</v>
      </c>
      <c r="K46">
        <v>361.19263999999998</v>
      </c>
      <c r="L46">
        <v>358.44281999999998</v>
      </c>
      <c r="M46">
        <v>186.07121000000001</v>
      </c>
      <c r="N46">
        <v>184.76446000000001</v>
      </c>
      <c r="O46">
        <v>172.07393999999999</v>
      </c>
      <c r="P46">
        <v>178.78779</v>
      </c>
      <c r="Q46">
        <v>199.30847</v>
      </c>
      <c r="R46">
        <v>222.42041</v>
      </c>
      <c r="S46">
        <v>234.07794999999999</v>
      </c>
      <c r="T46">
        <v>280.56446999999997</v>
      </c>
      <c r="U46">
        <v>313.65893999999997</v>
      </c>
      <c r="V46">
        <v>347.53041000000002</v>
      </c>
      <c r="W46">
        <v>476.63301999999999</v>
      </c>
      <c r="X46">
        <v>490.37432000000001</v>
      </c>
      <c r="Y46">
        <v>504.09658000000002</v>
      </c>
      <c r="Z46">
        <v>444.63175000000001</v>
      </c>
      <c r="AA46">
        <v>491.39276999999998</v>
      </c>
      <c r="AB46">
        <v>516.90179999999998</v>
      </c>
      <c r="AC46">
        <v>571.75910999999996</v>
      </c>
      <c r="AD46">
        <v>466.65679</v>
      </c>
      <c r="AE46">
        <v>464.08850999999999</v>
      </c>
      <c r="AF46">
        <v>459.26107000000002</v>
      </c>
      <c r="AG46">
        <v>466.54664000000002</v>
      </c>
      <c r="AH46">
        <v>516.04367999999999</v>
      </c>
      <c r="AI46">
        <v>536.90615000000003</v>
      </c>
      <c r="AJ46">
        <v>699.14044000000001</v>
      </c>
      <c r="AK46">
        <v>725.03724999999997</v>
      </c>
      <c r="AL46">
        <v>732.44677999999999</v>
      </c>
      <c r="AM46">
        <v>787.18370000000004</v>
      </c>
      <c r="AN46">
        <v>571.30147999999997</v>
      </c>
    </row>
    <row r="47" spans="1:40" x14ac:dyDescent="0.2">
      <c r="A47" t="s">
        <v>7</v>
      </c>
      <c r="B47" t="s">
        <v>8</v>
      </c>
      <c r="C47" t="s">
        <v>9</v>
      </c>
      <c r="D47" t="s">
        <v>58</v>
      </c>
      <c r="E47" t="s">
        <v>13</v>
      </c>
      <c r="F47" t="s">
        <v>12</v>
      </c>
      <c r="G47">
        <v>0</v>
      </c>
      <c r="H47">
        <v>38406.644</v>
      </c>
      <c r="I47">
        <v>35651.055</v>
      </c>
      <c r="J47">
        <v>33075.71</v>
      </c>
      <c r="K47">
        <v>30069.682000000001</v>
      </c>
      <c r="L47">
        <v>27959.120999999999</v>
      </c>
      <c r="M47">
        <v>23971.292000000001</v>
      </c>
      <c r="N47">
        <v>20844.249</v>
      </c>
      <c r="O47">
        <v>23033.317999999999</v>
      </c>
      <c r="P47">
        <v>25232.356</v>
      </c>
      <c r="Q47">
        <v>27085.34</v>
      </c>
      <c r="R47">
        <v>28690.788</v>
      </c>
      <c r="S47">
        <v>26450.312999999998</v>
      </c>
      <c r="T47">
        <v>24534.899000000001</v>
      </c>
      <c r="U47">
        <v>22645.387999999999</v>
      </c>
      <c r="V47">
        <v>20550.148000000001</v>
      </c>
      <c r="W47">
        <v>17708.865000000002</v>
      </c>
      <c r="X47">
        <v>17666.960999999999</v>
      </c>
      <c r="Y47">
        <v>18569.726999999999</v>
      </c>
      <c r="Z47">
        <v>18655.168000000001</v>
      </c>
      <c r="AA47">
        <v>18264.887999999999</v>
      </c>
      <c r="AB47">
        <v>17889.420999999998</v>
      </c>
      <c r="AC47">
        <v>18519.502</v>
      </c>
      <c r="AD47">
        <v>18891.473999999998</v>
      </c>
      <c r="AE47">
        <v>20023.308000000001</v>
      </c>
      <c r="AF47">
        <v>13961.355</v>
      </c>
      <c r="AG47">
        <v>15384.69</v>
      </c>
      <c r="AH47">
        <v>14062.782999999999</v>
      </c>
      <c r="AI47">
        <v>12901.661</v>
      </c>
      <c r="AJ47">
        <v>15417.956</v>
      </c>
      <c r="AK47">
        <v>16438.436000000002</v>
      </c>
      <c r="AL47">
        <v>14722.217000000001</v>
      </c>
      <c r="AM47">
        <v>16102.578</v>
      </c>
      <c r="AN47">
        <v>8374.9837000000007</v>
      </c>
    </row>
    <row r="48" spans="1:40" x14ac:dyDescent="0.2">
      <c r="A48" t="s">
        <v>7</v>
      </c>
      <c r="B48" t="s">
        <v>8</v>
      </c>
      <c r="C48" t="s">
        <v>9</v>
      </c>
      <c r="D48" t="s">
        <v>59</v>
      </c>
      <c r="E48" t="s">
        <v>13</v>
      </c>
      <c r="F48" t="s">
        <v>12</v>
      </c>
      <c r="G48">
        <v>0</v>
      </c>
      <c r="H48">
        <v>39382.177000000003</v>
      </c>
      <c r="I48">
        <v>33516.148000000001</v>
      </c>
      <c r="J48">
        <v>23856.905999999999</v>
      </c>
      <c r="K48">
        <v>21210.241000000002</v>
      </c>
      <c r="L48">
        <v>22236.814999999999</v>
      </c>
      <c r="M48">
        <v>25646.544999999998</v>
      </c>
      <c r="N48">
        <v>26686.010999999999</v>
      </c>
      <c r="O48">
        <v>27244.826000000001</v>
      </c>
      <c r="P48">
        <v>28667.433000000001</v>
      </c>
      <c r="Q48">
        <v>28250.47</v>
      </c>
      <c r="R48">
        <v>27781.780999999999</v>
      </c>
      <c r="S48">
        <v>26342.165000000001</v>
      </c>
      <c r="T48">
        <v>25900.578000000001</v>
      </c>
      <c r="U48">
        <v>24518.616000000002</v>
      </c>
      <c r="V48">
        <v>23370.094000000001</v>
      </c>
      <c r="W48">
        <v>23140.429</v>
      </c>
      <c r="X48">
        <v>23874.49</v>
      </c>
      <c r="Y48">
        <v>23154.186000000002</v>
      </c>
      <c r="Z48">
        <v>24717.422999999999</v>
      </c>
      <c r="AA48">
        <v>24610.257000000001</v>
      </c>
      <c r="AB48">
        <v>27724.141</v>
      </c>
      <c r="AC48">
        <v>24702.816999999999</v>
      </c>
      <c r="AD48">
        <v>26564.815999999999</v>
      </c>
      <c r="AE48">
        <v>25355.157999999999</v>
      </c>
      <c r="AF48">
        <v>25693.760999999999</v>
      </c>
      <c r="AG48">
        <v>27719.439999999999</v>
      </c>
      <c r="AH48">
        <v>26706.957999999999</v>
      </c>
      <c r="AI48">
        <v>23554.454000000002</v>
      </c>
      <c r="AJ48">
        <v>24249.874</v>
      </c>
      <c r="AK48">
        <v>24757.892</v>
      </c>
      <c r="AL48">
        <v>19764.463</v>
      </c>
      <c r="AM48">
        <v>26484.026999999998</v>
      </c>
      <c r="AN48">
        <v>777.86093000000005</v>
      </c>
    </row>
    <row r="49" spans="1:40" x14ac:dyDescent="0.2">
      <c r="A49" t="s">
        <v>7</v>
      </c>
      <c r="B49" t="s">
        <v>8</v>
      </c>
      <c r="C49" t="s">
        <v>9</v>
      </c>
      <c r="D49" t="s">
        <v>60</v>
      </c>
      <c r="E49" t="s">
        <v>13</v>
      </c>
      <c r="F49" t="s">
        <v>12</v>
      </c>
      <c r="G49">
        <v>0</v>
      </c>
      <c r="H49">
        <v>5449.6183000000001</v>
      </c>
      <c r="I49">
        <v>5942.4327000000003</v>
      </c>
      <c r="J49">
        <v>6379.7506999999996</v>
      </c>
      <c r="K49">
        <v>6665.8751000000002</v>
      </c>
      <c r="L49">
        <v>6915.8343999999997</v>
      </c>
      <c r="M49">
        <v>6834.5968000000003</v>
      </c>
      <c r="N49">
        <v>7204.0250999999998</v>
      </c>
      <c r="O49">
        <v>7300.5956999999999</v>
      </c>
      <c r="P49">
        <v>7612.7502999999997</v>
      </c>
      <c r="Q49">
        <v>7886.1041999999998</v>
      </c>
      <c r="R49">
        <v>8214.2419000000009</v>
      </c>
      <c r="S49">
        <v>8133.5576000000001</v>
      </c>
      <c r="T49">
        <v>8337.6908000000003</v>
      </c>
      <c r="U49">
        <v>8722.5936000000002</v>
      </c>
      <c r="V49">
        <v>8926.0404999999992</v>
      </c>
      <c r="W49">
        <v>9065.6790000000001</v>
      </c>
      <c r="X49">
        <v>9313.0571</v>
      </c>
      <c r="Y49">
        <v>9686.2204000000002</v>
      </c>
      <c r="Z49">
        <v>9846.2515000000003</v>
      </c>
      <c r="AA49">
        <v>9581.4781000000003</v>
      </c>
      <c r="AB49">
        <v>9260.5732000000007</v>
      </c>
      <c r="AC49">
        <v>8928.5931999999993</v>
      </c>
      <c r="AD49">
        <v>8398.5218999999997</v>
      </c>
      <c r="AE49">
        <v>7686.48</v>
      </c>
      <c r="AF49">
        <v>8061.2412000000004</v>
      </c>
      <c r="AG49">
        <v>8116.0501000000004</v>
      </c>
      <c r="AH49">
        <v>8665.0856000000003</v>
      </c>
      <c r="AI49">
        <v>8736.2458999999999</v>
      </c>
      <c r="AJ49">
        <v>8599.1288000000004</v>
      </c>
      <c r="AK49">
        <v>8673.9997000000003</v>
      </c>
      <c r="AL49">
        <v>8282.9703000000009</v>
      </c>
      <c r="AM49">
        <v>8512.5985000000001</v>
      </c>
      <c r="AN49">
        <v>7162.4924000000001</v>
      </c>
    </row>
    <row r="50" spans="1:40" x14ac:dyDescent="0.2">
      <c r="A50" t="s">
        <v>7</v>
      </c>
      <c r="B50" t="s">
        <v>8</v>
      </c>
      <c r="C50" t="s">
        <v>9</v>
      </c>
      <c r="D50" t="s">
        <v>61</v>
      </c>
      <c r="E50" t="s">
        <v>13</v>
      </c>
      <c r="F50" t="s">
        <v>12</v>
      </c>
      <c r="G50">
        <v>0</v>
      </c>
      <c r="H50">
        <v>190271.34</v>
      </c>
      <c r="I50">
        <v>170991.71</v>
      </c>
      <c r="J50">
        <v>165014.76</v>
      </c>
      <c r="K50">
        <v>157661.37</v>
      </c>
      <c r="L50">
        <v>150055.01</v>
      </c>
      <c r="M50">
        <v>148752.74</v>
      </c>
      <c r="N50">
        <v>152358.84</v>
      </c>
      <c r="O50">
        <v>148822.31</v>
      </c>
      <c r="P50">
        <v>143007.88</v>
      </c>
      <c r="Q50">
        <v>132826.73000000001</v>
      </c>
      <c r="R50">
        <v>142173.68</v>
      </c>
      <c r="S50">
        <v>141845.25</v>
      </c>
      <c r="T50">
        <v>138288.35</v>
      </c>
      <c r="U50">
        <v>142080.95000000001</v>
      </c>
      <c r="V50">
        <v>143159.87</v>
      </c>
      <c r="W50">
        <v>140970.54999999999</v>
      </c>
      <c r="X50">
        <v>143410.32</v>
      </c>
      <c r="Y50">
        <v>145695.18</v>
      </c>
      <c r="Z50">
        <v>139363.06</v>
      </c>
      <c r="AA50">
        <v>129926.98</v>
      </c>
      <c r="AB50">
        <v>133478.57</v>
      </c>
      <c r="AC50">
        <v>131598.37</v>
      </c>
      <c r="AD50">
        <v>127478.64</v>
      </c>
      <c r="AE50">
        <v>122754.39</v>
      </c>
      <c r="AF50">
        <v>120661.59</v>
      </c>
      <c r="AG50">
        <v>122210.8</v>
      </c>
      <c r="AH50">
        <v>124731.42</v>
      </c>
      <c r="AI50">
        <v>127212.8</v>
      </c>
      <c r="AJ50">
        <v>130928.39</v>
      </c>
      <c r="AK50">
        <v>131970.41</v>
      </c>
      <c r="AL50">
        <v>125055.16</v>
      </c>
      <c r="AM50">
        <v>127480.86</v>
      </c>
      <c r="AN50">
        <v>96680.566000000006</v>
      </c>
    </row>
    <row r="51" spans="1:40" x14ac:dyDescent="0.2">
      <c r="A51" t="s">
        <v>7</v>
      </c>
      <c r="B51" t="s">
        <v>8</v>
      </c>
      <c r="C51" t="s">
        <v>9</v>
      </c>
      <c r="D51" t="s">
        <v>62</v>
      </c>
      <c r="E51" t="s">
        <v>13</v>
      </c>
      <c r="F51" t="s">
        <v>12</v>
      </c>
      <c r="G51">
        <v>0</v>
      </c>
      <c r="H51">
        <v>1277496.6000000001</v>
      </c>
      <c r="I51">
        <v>1170750.5</v>
      </c>
      <c r="J51">
        <v>1112970.6000000001</v>
      </c>
      <c r="K51">
        <v>1103002.2</v>
      </c>
      <c r="L51">
        <v>1089305.6000000001</v>
      </c>
      <c r="M51">
        <v>1088116</v>
      </c>
      <c r="N51">
        <v>1113101.3999999999</v>
      </c>
      <c r="O51">
        <v>1078290.3</v>
      </c>
      <c r="P51">
        <v>1053458.3999999999</v>
      </c>
      <c r="Q51">
        <v>1015070.5</v>
      </c>
      <c r="R51">
        <v>1033642.7</v>
      </c>
      <c r="S51">
        <v>1039375.5</v>
      </c>
      <c r="T51">
        <v>1049686.8999999999</v>
      </c>
      <c r="U51">
        <v>1041611.6</v>
      </c>
      <c r="V51">
        <v>1017570.5</v>
      </c>
      <c r="W51">
        <v>987949.64</v>
      </c>
      <c r="X51">
        <v>988103.69</v>
      </c>
      <c r="Y51">
        <v>964425.31</v>
      </c>
      <c r="Z51">
        <v>958898.4</v>
      </c>
      <c r="AA51">
        <v>883298.65</v>
      </c>
      <c r="AB51">
        <v>925308.78</v>
      </c>
      <c r="AC51">
        <v>894560.06</v>
      </c>
      <c r="AD51">
        <v>891756.14</v>
      </c>
      <c r="AE51">
        <v>913159.54</v>
      </c>
      <c r="AF51">
        <v>880361.2</v>
      </c>
      <c r="AG51">
        <v>881456.87</v>
      </c>
      <c r="AH51">
        <v>880857.32</v>
      </c>
      <c r="AI51">
        <v>866815.41</v>
      </c>
      <c r="AJ51">
        <v>834173.26</v>
      </c>
      <c r="AK51">
        <v>783401.43</v>
      </c>
      <c r="AL51">
        <v>730638.77</v>
      </c>
      <c r="AM51">
        <v>759793.67</v>
      </c>
      <c r="AN51">
        <v>631336.24</v>
      </c>
    </row>
    <row r="52" spans="1:40" x14ac:dyDescent="0.2">
      <c r="A52" t="s">
        <v>7</v>
      </c>
      <c r="B52" t="s">
        <v>8</v>
      </c>
      <c r="C52" t="s">
        <v>9</v>
      </c>
      <c r="D52" t="s">
        <v>63</v>
      </c>
      <c r="E52" t="s">
        <v>13</v>
      </c>
      <c r="F52" t="s">
        <v>12</v>
      </c>
      <c r="G52">
        <v>0</v>
      </c>
      <c r="H52">
        <v>820.53961000000004</v>
      </c>
      <c r="I52">
        <v>845.87879999999996</v>
      </c>
      <c r="J52">
        <v>847.17539999999997</v>
      </c>
      <c r="K52">
        <v>861.56114000000002</v>
      </c>
      <c r="L52">
        <v>189.06800000000001</v>
      </c>
      <c r="M52">
        <v>-781.89760999999999</v>
      </c>
      <c r="N52">
        <v>-1764.5842</v>
      </c>
      <c r="O52">
        <v>-2752.0472</v>
      </c>
      <c r="P52">
        <v>-3754.3813</v>
      </c>
      <c r="Q52">
        <v>-4735.0703999999996</v>
      </c>
      <c r="R52">
        <v>-5729.5783000000001</v>
      </c>
      <c r="S52">
        <v>-5767.2367999999997</v>
      </c>
      <c r="T52">
        <v>-5773.4614000000001</v>
      </c>
      <c r="U52">
        <v>-5788.3582999999999</v>
      </c>
      <c r="V52">
        <v>-5835.5109000000002</v>
      </c>
      <c r="W52">
        <v>-5863.973</v>
      </c>
      <c r="X52">
        <v>-5913.1826000000001</v>
      </c>
      <c r="Y52">
        <v>-5894.7165999999997</v>
      </c>
      <c r="Z52">
        <v>-5890.5445</v>
      </c>
      <c r="AA52">
        <v>-5982.3076000000001</v>
      </c>
      <c r="AB52">
        <v>-5958.3166000000001</v>
      </c>
      <c r="AC52">
        <v>-5923.9560000000001</v>
      </c>
      <c r="AD52">
        <v>-5899.1328000000003</v>
      </c>
      <c r="AE52">
        <v>-5815.3449000000001</v>
      </c>
      <c r="AF52">
        <v>-6015.2447000000002</v>
      </c>
      <c r="AG52">
        <v>-5945.2991000000002</v>
      </c>
      <c r="AH52">
        <v>-5983.2788</v>
      </c>
      <c r="AI52">
        <v>-5990.1661000000004</v>
      </c>
      <c r="AJ52">
        <v>-5945.1233000000002</v>
      </c>
      <c r="AK52">
        <v>-5933.5502999999999</v>
      </c>
      <c r="AL52">
        <v>-5960.451</v>
      </c>
      <c r="AM52">
        <v>-5879.3705</v>
      </c>
      <c r="AN52">
        <v>-6703.183</v>
      </c>
    </row>
    <row r="53" spans="1:40" x14ac:dyDescent="0.2">
      <c r="A53" t="s">
        <v>7</v>
      </c>
      <c r="B53" t="s">
        <v>8</v>
      </c>
      <c r="C53" t="s">
        <v>9</v>
      </c>
      <c r="D53" t="s">
        <v>64</v>
      </c>
      <c r="E53" t="s">
        <v>13</v>
      </c>
      <c r="F53" t="s">
        <v>12</v>
      </c>
      <c r="G53">
        <v>0</v>
      </c>
      <c r="H53">
        <v>108.11411</v>
      </c>
      <c r="I53">
        <v>108.57203</v>
      </c>
      <c r="J53">
        <v>107.92309</v>
      </c>
      <c r="K53">
        <v>130.18065999999999</v>
      </c>
      <c r="L53">
        <v>-231.38946000000001</v>
      </c>
      <c r="M53">
        <v>-171.96055000000001</v>
      </c>
      <c r="N53">
        <v>-133.02628000000001</v>
      </c>
      <c r="O53">
        <v>-83.167805999999999</v>
      </c>
      <c r="P53">
        <v>-70.255954000000003</v>
      </c>
      <c r="Q53">
        <v>4.8612565999999999</v>
      </c>
      <c r="R53">
        <v>73.726814000000005</v>
      </c>
      <c r="S53">
        <v>83.369096999999996</v>
      </c>
      <c r="T53">
        <v>77.803624999999997</v>
      </c>
      <c r="U53">
        <v>79.880831999999998</v>
      </c>
      <c r="V53">
        <v>73.065360999999996</v>
      </c>
      <c r="W53">
        <v>87.646457999999996</v>
      </c>
      <c r="X53">
        <v>-110.65079</v>
      </c>
      <c r="Y53">
        <v>-320.44555000000003</v>
      </c>
      <c r="Z53">
        <v>-549.28863000000001</v>
      </c>
      <c r="AA53">
        <v>-762.98257000000001</v>
      </c>
      <c r="AB53">
        <v>-979.33772999999997</v>
      </c>
      <c r="AC53">
        <v>-1179.8236999999999</v>
      </c>
      <c r="AD53">
        <v>-1402.5695000000001</v>
      </c>
      <c r="AE53">
        <v>-1618.8342</v>
      </c>
      <c r="AF53">
        <v>-1834.3251</v>
      </c>
      <c r="AG53">
        <v>-2047.7534000000001</v>
      </c>
      <c r="AH53">
        <v>-2270.7145999999998</v>
      </c>
      <c r="AI53">
        <v>-2501.4351999999999</v>
      </c>
      <c r="AJ53">
        <v>-2168.2593999999999</v>
      </c>
      <c r="AK53">
        <v>-2161.2255</v>
      </c>
      <c r="AL53">
        <v>-2175.9200999999998</v>
      </c>
      <c r="AM53">
        <v>-2176.7336</v>
      </c>
      <c r="AN53">
        <v>-2282.2136999999998</v>
      </c>
    </row>
    <row r="54" spans="1:40" x14ac:dyDescent="0.2">
      <c r="A54" t="s">
        <v>7</v>
      </c>
      <c r="B54" t="s">
        <v>8</v>
      </c>
      <c r="C54" t="s">
        <v>9</v>
      </c>
      <c r="D54" t="s">
        <v>65</v>
      </c>
      <c r="E54" t="s">
        <v>13</v>
      </c>
      <c r="F54" t="s">
        <v>12</v>
      </c>
      <c r="G54">
        <v>0</v>
      </c>
      <c r="H54">
        <v>78665.668999999994</v>
      </c>
      <c r="I54">
        <v>88588.474000000002</v>
      </c>
      <c r="J54">
        <v>83593.937999999995</v>
      </c>
      <c r="K54">
        <v>84419.59</v>
      </c>
      <c r="L54">
        <v>87902.524000000005</v>
      </c>
      <c r="M54">
        <v>85148.803</v>
      </c>
      <c r="N54">
        <v>97683.957999999999</v>
      </c>
      <c r="O54">
        <v>88630.426000000007</v>
      </c>
      <c r="P54">
        <v>84588.077999999994</v>
      </c>
      <c r="Q54">
        <v>82278.460000000006</v>
      </c>
      <c r="R54">
        <v>77888.429000000004</v>
      </c>
      <c r="S54">
        <v>79126.739000000001</v>
      </c>
      <c r="T54">
        <v>79619.303</v>
      </c>
      <c r="U54">
        <v>84497.487999999998</v>
      </c>
      <c r="V54">
        <v>78298.247000000003</v>
      </c>
      <c r="W54">
        <v>73949.05</v>
      </c>
      <c r="X54">
        <v>81867.66</v>
      </c>
      <c r="Y54">
        <v>77550.375</v>
      </c>
      <c r="Z54">
        <v>72528.37</v>
      </c>
      <c r="AA54">
        <v>69066.293000000005</v>
      </c>
      <c r="AB54">
        <v>68415.721000000005</v>
      </c>
      <c r="AC54">
        <v>62650.28</v>
      </c>
      <c r="AD54">
        <v>57617.122000000003</v>
      </c>
      <c r="AE54">
        <v>58965.254999999997</v>
      </c>
      <c r="AF54">
        <v>55500.351999999999</v>
      </c>
      <c r="AG54">
        <v>51668.913999999997</v>
      </c>
      <c r="AH54">
        <v>54835.44</v>
      </c>
      <c r="AI54">
        <v>52633.682000000001</v>
      </c>
      <c r="AJ54">
        <v>54494.18</v>
      </c>
      <c r="AK54">
        <v>49855.076000000001</v>
      </c>
      <c r="AL54">
        <v>47543.29</v>
      </c>
      <c r="AM54">
        <v>47874.726999999999</v>
      </c>
      <c r="AN54">
        <v>33078.481</v>
      </c>
    </row>
    <row r="55" spans="1:40" x14ac:dyDescent="0.2">
      <c r="A55" t="s">
        <v>7</v>
      </c>
      <c r="B55" t="s">
        <v>8</v>
      </c>
      <c r="C55" t="s">
        <v>9</v>
      </c>
      <c r="D55" t="s">
        <v>66</v>
      </c>
      <c r="E55" t="s">
        <v>13</v>
      </c>
      <c r="F55" t="s">
        <v>12</v>
      </c>
      <c r="G55">
        <v>0</v>
      </c>
      <c r="H55">
        <v>8981.1191999999992</v>
      </c>
      <c r="I55">
        <v>11002.049000000001</v>
      </c>
      <c r="J55">
        <v>12647.164000000001</v>
      </c>
      <c r="K55">
        <v>14616.918</v>
      </c>
      <c r="L55">
        <v>16335.982</v>
      </c>
      <c r="M55">
        <v>16160.532999999999</v>
      </c>
      <c r="N55">
        <v>13475.209000000001</v>
      </c>
      <c r="O55">
        <v>10437.725</v>
      </c>
      <c r="P55">
        <v>6544.9453000000003</v>
      </c>
      <c r="Q55">
        <v>7476.2226000000001</v>
      </c>
      <c r="R55">
        <v>9708.1967000000004</v>
      </c>
      <c r="S55">
        <v>11377.32</v>
      </c>
      <c r="T55">
        <v>14836.391</v>
      </c>
      <c r="U55">
        <v>15883.815000000001</v>
      </c>
      <c r="V55">
        <v>14843.124</v>
      </c>
      <c r="W55">
        <v>16112.558000000001</v>
      </c>
      <c r="X55">
        <v>18768.328000000001</v>
      </c>
      <c r="Y55">
        <v>21592.066999999999</v>
      </c>
      <c r="Z55">
        <v>23105.791000000001</v>
      </c>
      <c r="AA55">
        <v>24247.633000000002</v>
      </c>
      <c r="AB55">
        <v>26220.998</v>
      </c>
      <c r="AC55">
        <v>26913.789000000001</v>
      </c>
      <c r="AD55">
        <v>27376.957999999999</v>
      </c>
      <c r="AE55">
        <v>26994.103999999999</v>
      </c>
      <c r="AF55">
        <v>27653.269</v>
      </c>
      <c r="AG55">
        <v>29671.311000000002</v>
      </c>
      <c r="AH55">
        <v>33654.887999999999</v>
      </c>
      <c r="AI55">
        <v>33714.044000000002</v>
      </c>
      <c r="AJ55">
        <v>34917.993000000002</v>
      </c>
      <c r="AK55">
        <v>35939.688999999998</v>
      </c>
      <c r="AL55">
        <v>34029.563999999998</v>
      </c>
      <c r="AM55">
        <v>34996.383000000002</v>
      </c>
      <c r="AN55">
        <v>16917.940999999999</v>
      </c>
    </row>
    <row r="56" spans="1:40" x14ac:dyDescent="0.2">
      <c r="A56" t="s">
        <v>7</v>
      </c>
      <c r="B56" t="s">
        <v>8</v>
      </c>
      <c r="C56" t="s">
        <v>9</v>
      </c>
      <c r="D56" t="s">
        <v>67</v>
      </c>
      <c r="E56" t="s">
        <v>13</v>
      </c>
      <c r="F56" t="s">
        <v>12</v>
      </c>
      <c r="G56">
        <v>0</v>
      </c>
      <c r="H56">
        <v>155167.64000000001</v>
      </c>
      <c r="I56">
        <v>157181.1</v>
      </c>
      <c r="J56">
        <v>154439.07</v>
      </c>
      <c r="K56">
        <v>166336.95000000001</v>
      </c>
      <c r="L56">
        <v>169334.57</v>
      </c>
      <c r="M56">
        <v>183325.68</v>
      </c>
      <c r="N56">
        <v>189154.46</v>
      </c>
      <c r="O56">
        <v>175405.72</v>
      </c>
      <c r="P56">
        <v>194586.42</v>
      </c>
      <c r="Q56">
        <v>182980.99</v>
      </c>
      <c r="R56">
        <v>186476.56</v>
      </c>
      <c r="S56">
        <v>171769.24</v>
      </c>
      <c r="T56">
        <v>174103.74</v>
      </c>
      <c r="U56">
        <v>182944.91</v>
      </c>
      <c r="V56">
        <v>178263.47</v>
      </c>
      <c r="W56">
        <v>198359.75</v>
      </c>
      <c r="X56">
        <v>195994.46</v>
      </c>
      <c r="Y56">
        <v>201081.74</v>
      </c>
      <c r="Z56">
        <v>204705.25</v>
      </c>
      <c r="AA56">
        <v>209470.1</v>
      </c>
      <c r="AB56">
        <v>212592.77</v>
      </c>
      <c r="AC56">
        <v>214307.81</v>
      </c>
      <c r="AD56">
        <v>225195.98</v>
      </c>
      <c r="AE56">
        <v>238195.07</v>
      </c>
      <c r="AF56">
        <v>253933.6</v>
      </c>
      <c r="AG56">
        <v>264583.96000000002</v>
      </c>
      <c r="AH56">
        <v>267609.96999999997</v>
      </c>
      <c r="AI56">
        <v>272177.2</v>
      </c>
      <c r="AJ56">
        <v>282748.28999999998</v>
      </c>
      <c r="AK56">
        <v>287297.59000000003</v>
      </c>
      <c r="AL56">
        <v>275753.88</v>
      </c>
      <c r="AM56">
        <v>279038.94</v>
      </c>
      <c r="AN56">
        <v>177465.33</v>
      </c>
    </row>
    <row r="57" spans="1:40" x14ac:dyDescent="0.2">
      <c r="A57" t="s">
        <v>7</v>
      </c>
      <c r="B57" t="s">
        <v>8</v>
      </c>
      <c r="C57" t="s">
        <v>9</v>
      </c>
      <c r="D57" t="s">
        <v>68</v>
      </c>
      <c r="E57" t="s">
        <v>13</v>
      </c>
      <c r="F57" t="s">
        <v>12</v>
      </c>
      <c r="G57">
        <v>0</v>
      </c>
      <c r="H57">
        <v>101436.46</v>
      </c>
      <c r="I57">
        <v>101828.49</v>
      </c>
      <c r="J57">
        <v>100549.88</v>
      </c>
      <c r="K57">
        <v>101126.81</v>
      </c>
      <c r="L57">
        <v>97946.179000000004</v>
      </c>
      <c r="M57">
        <v>108155.9</v>
      </c>
      <c r="N57">
        <v>108809.84</v>
      </c>
      <c r="O57">
        <v>100788.2</v>
      </c>
      <c r="P57">
        <v>102274.5</v>
      </c>
      <c r="Q57">
        <v>98881.074999999997</v>
      </c>
      <c r="R57">
        <v>94099.207999999999</v>
      </c>
      <c r="S57">
        <v>98035.31</v>
      </c>
      <c r="T57">
        <v>98275.532999999996</v>
      </c>
      <c r="U57">
        <v>99310.066000000006</v>
      </c>
      <c r="V57">
        <v>101138.05</v>
      </c>
      <c r="W57">
        <v>100785.58</v>
      </c>
      <c r="X57">
        <v>98977.332999999999</v>
      </c>
      <c r="Y57">
        <v>101044.43</v>
      </c>
      <c r="Z57">
        <v>95678.089000000007</v>
      </c>
      <c r="AA57">
        <v>97893.081000000006</v>
      </c>
      <c r="AB57">
        <v>99026.255000000005</v>
      </c>
      <c r="AC57">
        <v>103159.4</v>
      </c>
      <c r="AD57">
        <v>103512.86</v>
      </c>
      <c r="AE57">
        <v>104455.79</v>
      </c>
      <c r="AF57">
        <v>106222.72</v>
      </c>
      <c r="AG57">
        <v>106251.19</v>
      </c>
      <c r="AH57">
        <v>109717.66</v>
      </c>
      <c r="AI57">
        <v>106225.37</v>
      </c>
      <c r="AJ57">
        <v>102216.79</v>
      </c>
      <c r="AK57">
        <v>105923.37</v>
      </c>
      <c r="AL57">
        <v>99655.93</v>
      </c>
      <c r="AM57">
        <v>107202.46</v>
      </c>
      <c r="AN57">
        <v>84781.888000000006</v>
      </c>
    </row>
    <row r="58" spans="1:40" x14ac:dyDescent="0.2">
      <c r="A58" t="s">
        <v>7</v>
      </c>
      <c r="B58" t="s">
        <v>8</v>
      </c>
      <c r="C58" t="s">
        <v>9</v>
      </c>
      <c r="D58" t="s">
        <v>69</v>
      </c>
      <c r="E58" t="s">
        <v>13</v>
      </c>
      <c r="F58" t="s">
        <v>12</v>
      </c>
      <c r="G58">
        <v>0</v>
      </c>
      <c r="H58">
        <v>138038.41</v>
      </c>
      <c r="I58">
        <v>143756.88</v>
      </c>
      <c r="J58">
        <v>145190.62</v>
      </c>
      <c r="K58">
        <v>158454.9</v>
      </c>
      <c r="L58">
        <v>150556.23000000001</v>
      </c>
      <c r="M58">
        <v>163491.20000000001</v>
      </c>
      <c r="N58">
        <v>164037.91</v>
      </c>
      <c r="O58">
        <v>177289.14</v>
      </c>
      <c r="P58">
        <v>188275.57</v>
      </c>
      <c r="Q58">
        <v>195087.82</v>
      </c>
      <c r="R58">
        <v>210357.78</v>
      </c>
      <c r="S58">
        <v>202257.12</v>
      </c>
      <c r="T58">
        <v>208501.11</v>
      </c>
      <c r="U58">
        <v>230406.48</v>
      </c>
      <c r="V58">
        <v>238874.14</v>
      </c>
      <c r="W58">
        <v>259625.16</v>
      </c>
      <c r="X58">
        <v>274505.02</v>
      </c>
      <c r="Y58">
        <v>286887.93</v>
      </c>
      <c r="Z58">
        <v>300202.57</v>
      </c>
      <c r="AA58">
        <v>307850.09999999998</v>
      </c>
      <c r="AB58">
        <v>308686.59000000003</v>
      </c>
      <c r="AC58">
        <v>327139.84999999998</v>
      </c>
      <c r="AD58">
        <v>325542.15999999997</v>
      </c>
      <c r="AE58">
        <v>327195.58</v>
      </c>
      <c r="AF58">
        <v>344857.65</v>
      </c>
      <c r="AG58">
        <v>343617.78</v>
      </c>
      <c r="AH58">
        <v>363534.59</v>
      </c>
      <c r="AI58">
        <v>382518.62</v>
      </c>
      <c r="AJ58">
        <v>376442.19</v>
      </c>
      <c r="AK58">
        <v>360248.86</v>
      </c>
      <c r="AL58">
        <v>355281.02</v>
      </c>
      <c r="AM58">
        <v>376303.9</v>
      </c>
      <c r="AN58">
        <v>275768.56</v>
      </c>
    </row>
    <row r="59" spans="1:40" x14ac:dyDescent="0.2">
      <c r="A59" t="s">
        <v>7</v>
      </c>
      <c r="B59" t="s">
        <v>8</v>
      </c>
      <c r="C59" t="s">
        <v>9</v>
      </c>
      <c r="D59" t="s">
        <v>70</v>
      </c>
      <c r="E59" t="s">
        <v>13</v>
      </c>
      <c r="F59" t="s">
        <v>12</v>
      </c>
      <c r="G59">
        <v>0</v>
      </c>
      <c r="H59">
        <v>5239.1026000000002</v>
      </c>
      <c r="I59">
        <v>5196.7624999999998</v>
      </c>
      <c r="J59">
        <v>5424.9278000000004</v>
      </c>
      <c r="K59">
        <v>4917.6472999999996</v>
      </c>
      <c r="L59">
        <v>5841.4858000000004</v>
      </c>
      <c r="M59">
        <v>7256.3967000000002</v>
      </c>
      <c r="N59">
        <v>9098.4488000000001</v>
      </c>
      <c r="O59">
        <v>10863.557000000001</v>
      </c>
      <c r="P59">
        <v>11937.325999999999</v>
      </c>
      <c r="Q59">
        <v>13370.236999999999</v>
      </c>
      <c r="R59">
        <v>14647.258</v>
      </c>
      <c r="S59">
        <v>13822.307000000001</v>
      </c>
      <c r="T59">
        <v>13308.298000000001</v>
      </c>
      <c r="U59">
        <v>13009.679</v>
      </c>
      <c r="V59">
        <v>12579.759</v>
      </c>
      <c r="W59">
        <v>12220.627</v>
      </c>
      <c r="X59">
        <v>11587.094999999999</v>
      </c>
      <c r="Y59">
        <v>11487.915000000001</v>
      </c>
      <c r="Z59">
        <v>11035.735000000001</v>
      </c>
      <c r="AA59">
        <v>10598.627</v>
      </c>
      <c r="AB59">
        <v>10017.468000000001</v>
      </c>
      <c r="AC59">
        <v>9908.7222000000002</v>
      </c>
      <c r="AD59">
        <v>9563.3606999999993</v>
      </c>
      <c r="AE59">
        <v>9158.1589000000004</v>
      </c>
      <c r="AF59">
        <v>8719.6998999999996</v>
      </c>
      <c r="AG59">
        <v>8254.9964</v>
      </c>
      <c r="AH59">
        <v>7841.6361999999999</v>
      </c>
      <c r="AI59">
        <v>7401.5312999999996</v>
      </c>
      <c r="AJ59">
        <v>6963.1172999999999</v>
      </c>
      <c r="AK59">
        <v>7678.8444</v>
      </c>
      <c r="AL59">
        <v>7652.4838</v>
      </c>
      <c r="AM59">
        <v>7753.3602000000001</v>
      </c>
      <c r="AN59">
        <v>1326.3905999999999</v>
      </c>
    </row>
    <row r="60" spans="1:40" x14ac:dyDescent="0.2">
      <c r="A60" t="s">
        <v>7</v>
      </c>
      <c r="B60" t="s">
        <v>8</v>
      </c>
      <c r="C60" t="s">
        <v>9</v>
      </c>
      <c r="D60" t="s">
        <v>71</v>
      </c>
      <c r="E60" t="s">
        <v>13</v>
      </c>
      <c r="F60" t="s">
        <v>12</v>
      </c>
      <c r="G60">
        <v>0</v>
      </c>
      <c r="H60">
        <v>255651.6</v>
      </c>
      <c r="I60">
        <v>263081.11</v>
      </c>
      <c r="J60">
        <v>272742.81</v>
      </c>
      <c r="K60">
        <v>261342.39</v>
      </c>
      <c r="L60">
        <v>278494.57</v>
      </c>
      <c r="M60">
        <v>293089.02</v>
      </c>
      <c r="N60">
        <v>284138.45</v>
      </c>
      <c r="O60">
        <v>298411.52000000002</v>
      </c>
      <c r="P60">
        <v>307387.94</v>
      </c>
      <c r="Q60">
        <v>330507.42</v>
      </c>
      <c r="R60">
        <v>343528.29</v>
      </c>
      <c r="S60">
        <v>340082.5</v>
      </c>
      <c r="T60">
        <v>359575.02</v>
      </c>
      <c r="U60">
        <v>367528.96000000002</v>
      </c>
      <c r="V60">
        <v>382524.05</v>
      </c>
      <c r="W60">
        <v>398091.42</v>
      </c>
      <c r="X60">
        <v>389441.34</v>
      </c>
      <c r="Y60">
        <v>403247.31</v>
      </c>
      <c r="Z60">
        <v>369787.2</v>
      </c>
      <c r="AA60">
        <v>332309.32</v>
      </c>
      <c r="AB60">
        <v>314791.75</v>
      </c>
      <c r="AC60">
        <v>314964.59999999998</v>
      </c>
      <c r="AD60">
        <v>309724.26</v>
      </c>
      <c r="AE60">
        <v>283399.78999999998</v>
      </c>
      <c r="AF60">
        <v>283121.09999999998</v>
      </c>
      <c r="AG60">
        <v>291064.76</v>
      </c>
      <c r="AH60">
        <v>278817.46999999997</v>
      </c>
      <c r="AI60">
        <v>290556.5</v>
      </c>
      <c r="AJ60">
        <v>283139.21000000002</v>
      </c>
      <c r="AK60">
        <v>264827.44</v>
      </c>
      <c r="AL60">
        <v>228234.8</v>
      </c>
      <c r="AM60">
        <v>244382.95</v>
      </c>
      <c r="AN60">
        <v>188784.76</v>
      </c>
    </row>
    <row r="61" spans="1:40" x14ac:dyDescent="0.2">
      <c r="A61" t="s">
        <v>7</v>
      </c>
      <c r="B61" t="s">
        <v>8</v>
      </c>
      <c r="C61" t="s">
        <v>9</v>
      </c>
      <c r="D61" t="s">
        <v>72</v>
      </c>
      <c r="E61" t="s">
        <v>13</v>
      </c>
      <c r="F61" t="s">
        <v>12</v>
      </c>
      <c r="G61">
        <v>0</v>
      </c>
      <c r="H61">
        <v>36543.639000000003</v>
      </c>
      <c r="I61">
        <v>33796.663999999997</v>
      </c>
      <c r="J61">
        <v>24609.985000000001</v>
      </c>
      <c r="K61">
        <v>17993.023000000001</v>
      </c>
      <c r="L61">
        <v>19045.798999999999</v>
      </c>
      <c r="M61">
        <v>16671.416000000001</v>
      </c>
      <c r="N61">
        <v>17254.017</v>
      </c>
      <c r="O61">
        <v>16842.313999999998</v>
      </c>
      <c r="P61">
        <v>14612.739</v>
      </c>
      <c r="Q61">
        <v>13889.189</v>
      </c>
      <c r="R61">
        <v>12733.519</v>
      </c>
      <c r="S61">
        <v>12931.388999999999</v>
      </c>
      <c r="T61">
        <v>12663</v>
      </c>
      <c r="U61">
        <v>14933.743</v>
      </c>
      <c r="V61">
        <v>14600.959000000001</v>
      </c>
      <c r="W61">
        <v>16357.221</v>
      </c>
      <c r="X61">
        <v>14123.49</v>
      </c>
      <c r="Y61">
        <v>18129.705000000002</v>
      </c>
      <c r="Z61">
        <v>14757.727000000001</v>
      </c>
      <c r="AA61">
        <v>11684.848</v>
      </c>
      <c r="AB61">
        <v>15609.962</v>
      </c>
      <c r="AC61">
        <v>15862.355</v>
      </c>
      <c r="AD61">
        <v>16389.913</v>
      </c>
      <c r="AE61">
        <v>19151.723999999998</v>
      </c>
      <c r="AF61">
        <v>20771.703000000001</v>
      </c>
      <c r="AG61">
        <v>17181.617999999999</v>
      </c>
      <c r="AH61">
        <v>19446.530999999999</v>
      </c>
      <c r="AI61">
        <v>21160.761999999999</v>
      </c>
      <c r="AJ61">
        <v>22279.206999999999</v>
      </c>
      <c r="AK61">
        <v>15682.657999999999</v>
      </c>
      <c r="AL61">
        <v>13903.86</v>
      </c>
      <c r="AM61">
        <v>15487.786</v>
      </c>
      <c r="AN61">
        <v>12326.473</v>
      </c>
    </row>
    <row r="62" spans="1:40" x14ac:dyDescent="0.2">
      <c r="A62" t="s">
        <v>7</v>
      </c>
      <c r="B62" t="s">
        <v>8</v>
      </c>
      <c r="C62" t="s">
        <v>9</v>
      </c>
      <c r="D62" t="s">
        <v>73</v>
      </c>
      <c r="E62" t="s">
        <v>13</v>
      </c>
      <c r="F62" t="s">
        <v>12</v>
      </c>
      <c r="G62">
        <v>0</v>
      </c>
      <c r="H62">
        <v>23716.33</v>
      </c>
      <c r="I62">
        <v>31755.064999999999</v>
      </c>
      <c r="J62">
        <v>35113.851000000002</v>
      </c>
      <c r="K62">
        <v>36912.203000000001</v>
      </c>
      <c r="L62">
        <v>26568.434000000001</v>
      </c>
      <c r="M62">
        <v>125162.59</v>
      </c>
      <c r="N62">
        <v>105758.39</v>
      </c>
      <c r="O62">
        <v>132185.04</v>
      </c>
      <c r="P62">
        <v>135288.59</v>
      </c>
      <c r="Q62">
        <v>136106.94</v>
      </c>
      <c r="R62">
        <v>185534.76</v>
      </c>
      <c r="S62">
        <v>205230.75</v>
      </c>
      <c r="T62">
        <v>204448.69</v>
      </c>
      <c r="U62">
        <v>206957.27</v>
      </c>
      <c r="V62">
        <v>159804.13</v>
      </c>
      <c r="W62">
        <v>142018.73000000001</v>
      </c>
      <c r="X62">
        <v>148685.20000000001</v>
      </c>
      <c r="Y62">
        <v>157600.39000000001</v>
      </c>
      <c r="Z62">
        <v>176336.51</v>
      </c>
      <c r="AA62">
        <v>175165.28</v>
      </c>
      <c r="AB62">
        <v>186711.12</v>
      </c>
      <c r="AC62">
        <v>210835.6</v>
      </c>
      <c r="AD62">
        <v>142985.82999999999</v>
      </c>
      <c r="AE62">
        <v>138897.22</v>
      </c>
      <c r="AF62">
        <v>178312.7</v>
      </c>
      <c r="AG62">
        <v>180830.04</v>
      </c>
      <c r="AH62">
        <v>185979.7</v>
      </c>
      <c r="AI62">
        <v>189076.79</v>
      </c>
      <c r="AJ62">
        <v>191305.48</v>
      </c>
      <c r="AK62">
        <v>199569.79</v>
      </c>
      <c r="AL62">
        <v>204434.12</v>
      </c>
      <c r="AM62">
        <v>207662.98</v>
      </c>
      <c r="AN62">
        <v>74313.812000000005</v>
      </c>
    </row>
    <row r="63" spans="1:40" x14ac:dyDescent="0.2">
      <c r="A63" t="s">
        <v>7</v>
      </c>
      <c r="B63" t="s">
        <v>8</v>
      </c>
      <c r="C63" t="s">
        <v>9</v>
      </c>
      <c r="D63" t="s">
        <v>74</v>
      </c>
      <c r="E63" t="s">
        <v>13</v>
      </c>
      <c r="F63" t="s">
        <v>12</v>
      </c>
      <c r="G63">
        <v>0</v>
      </c>
      <c r="H63">
        <v>43769.993000000002</v>
      </c>
      <c r="I63">
        <v>29297.075000000001</v>
      </c>
      <c r="J63">
        <v>33921.754999999997</v>
      </c>
      <c r="K63">
        <v>35487.919999999998</v>
      </c>
      <c r="L63">
        <v>47881.432000000001</v>
      </c>
      <c r="M63">
        <v>45493.707999999999</v>
      </c>
      <c r="N63">
        <v>45154.332000000002</v>
      </c>
      <c r="O63">
        <v>48460.413</v>
      </c>
      <c r="P63">
        <v>46796.606</v>
      </c>
      <c r="Q63">
        <v>45915.917000000001</v>
      </c>
      <c r="R63">
        <v>44491.599000000002</v>
      </c>
      <c r="S63">
        <v>49131.315999999999</v>
      </c>
      <c r="T63">
        <v>50428.002999999997</v>
      </c>
      <c r="U63">
        <v>57578.756999999998</v>
      </c>
      <c r="V63">
        <v>52376.205999999998</v>
      </c>
      <c r="W63">
        <v>40315.567999999999</v>
      </c>
      <c r="X63">
        <v>47875.940999999999</v>
      </c>
      <c r="Y63">
        <v>55885.627999999997</v>
      </c>
      <c r="Z63">
        <v>45228.925000000003</v>
      </c>
      <c r="AA63">
        <v>29414.634999999998</v>
      </c>
      <c r="AB63">
        <v>48848.141000000003</v>
      </c>
      <c r="AC63">
        <v>41890.076999999997</v>
      </c>
      <c r="AD63">
        <v>34620.894</v>
      </c>
      <c r="AE63">
        <v>41872.256000000001</v>
      </c>
      <c r="AF63">
        <v>37232.565000000002</v>
      </c>
      <c r="AG63">
        <v>37806.163999999997</v>
      </c>
      <c r="AH63">
        <v>43938.868000000002</v>
      </c>
      <c r="AI63">
        <v>43513.917000000001</v>
      </c>
      <c r="AJ63">
        <v>53646.836000000003</v>
      </c>
      <c r="AK63">
        <v>45502.771999999997</v>
      </c>
      <c r="AL63">
        <v>38121.976999999999</v>
      </c>
      <c r="AM63">
        <v>47755.904000000002</v>
      </c>
      <c r="AN63">
        <v>25589.511999999999</v>
      </c>
    </row>
    <row r="64" spans="1:40" x14ac:dyDescent="0.2">
      <c r="A64" t="s">
        <v>7</v>
      </c>
      <c r="B64" t="s">
        <v>8</v>
      </c>
      <c r="C64" t="s">
        <v>9</v>
      </c>
      <c r="D64" t="s">
        <v>75</v>
      </c>
      <c r="E64" t="s">
        <v>13</v>
      </c>
      <c r="F64" t="s">
        <v>12</v>
      </c>
      <c r="G64">
        <v>0</v>
      </c>
      <c r="H64">
        <v>1744.547</v>
      </c>
      <c r="I64">
        <v>1605.9575</v>
      </c>
      <c r="J64">
        <v>1688.5</v>
      </c>
      <c r="K64">
        <v>1732.8168000000001</v>
      </c>
      <c r="L64">
        <v>-6087.4465</v>
      </c>
      <c r="M64">
        <v>-6047.4202999999998</v>
      </c>
      <c r="N64">
        <v>-5974.3969999999999</v>
      </c>
      <c r="O64">
        <v>-6023.3467000000001</v>
      </c>
      <c r="P64">
        <v>-6078.7618000000002</v>
      </c>
      <c r="Q64">
        <v>-6084.4318999999996</v>
      </c>
      <c r="R64">
        <v>-6030.5838000000003</v>
      </c>
      <c r="S64">
        <v>-5798.4517999999998</v>
      </c>
      <c r="T64">
        <v>-6048.4070000000002</v>
      </c>
      <c r="U64">
        <v>-5870.2147999999997</v>
      </c>
      <c r="V64">
        <v>-5491.6706999999997</v>
      </c>
      <c r="W64">
        <v>-1643.7318</v>
      </c>
      <c r="X64">
        <v>2676.5783000000001</v>
      </c>
      <c r="Y64">
        <v>2611.1938</v>
      </c>
      <c r="Z64">
        <v>2883.1307000000002</v>
      </c>
      <c r="AA64">
        <v>2056.9659000000001</v>
      </c>
      <c r="AB64">
        <v>3201.3461000000002</v>
      </c>
      <c r="AC64">
        <v>2975.1518000000001</v>
      </c>
      <c r="AD64">
        <v>2793.0461</v>
      </c>
      <c r="AE64">
        <v>3204.7645000000002</v>
      </c>
      <c r="AF64">
        <v>3365.6192000000001</v>
      </c>
      <c r="AG64">
        <v>4154.3990999999996</v>
      </c>
      <c r="AH64">
        <v>3989.4371000000001</v>
      </c>
      <c r="AI64">
        <v>4069.288</v>
      </c>
      <c r="AJ64">
        <v>4210.3002999999999</v>
      </c>
      <c r="AK64">
        <v>4519.9075999999995</v>
      </c>
      <c r="AL64">
        <v>4516.0036</v>
      </c>
      <c r="AM64">
        <v>4653.1642000000002</v>
      </c>
      <c r="AN64">
        <v>3836.9349000000002</v>
      </c>
    </row>
    <row r="65" spans="1:40" x14ac:dyDescent="0.2">
      <c r="A65" t="s">
        <v>7</v>
      </c>
      <c r="B65" t="s">
        <v>8</v>
      </c>
      <c r="C65" t="s">
        <v>9</v>
      </c>
      <c r="D65" t="s">
        <v>76</v>
      </c>
      <c r="E65" t="s">
        <v>13</v>
      </c>
      <c r="F65" t="s">
        <v>12</v>
      </c>
      <c r="G65">
        <v>0</v>
      </c>
      <c r="H65">
        <v>525537.47</v>
      </c>
      <c r="I65">
        <v>551615.13</v>
      </c>
      <c r="J65">
        <v>544071.5</v>
      </c>
      <c r="K65">
        <v>518687.41</v>
      </c>
      <c r="L65">
        <v>509487.11</v>
      </c>
      <c r="M65">
        <v>512114.69</v>
      </c>
      <c r="N65">
        <v>524189.98</v>
      </c>
      <c r="O65">
        <v>515644.13</v>
      </c>
      <c r="P65">
        <v>527851.31999999995</v>
      </c>
      <c r="Q65">
        <v>518693.78</v>
      </c>
      <c r="R65">
        <v>528385.93999999994</v>
      </c>
      <c r="S65">
        <v>521076.16</v>
      </c>
      <c r="T65">
        <v>508155.87</v>
      </c>
      <c r="U65">
        <v>506328.77</v>
      </c>
      <c r="V65">
        <v>505244.63</v>
      </c>
      <c r="W65">
        <v>505204.4</v>
      </c>
      <c r="X65">
        <v>494883.61</v>
      </c>
      <c r="Y65">
        <v>486723.48</v>
      </c>
      <c r="Z65">
        <v>481962.63</v>
      </c>
      <c r="AA65">
        <v>471416.04</v>
      </c>
      <c r="AB65">
        <v>472743.76</v>
      </c>
      <c r="AC65">
        <v>446521.74</v>
      </c>
      <c r="AD65">
        <v>443347.94</v>
      </c>
      <c r="AE65">
        <v>445026.62</v>
      </c>
      <c r="AF65">
        <v>418596.27</v>
      </c>
      <c r="AG65">
        <v>426156.61</v>
      </c>
      <c r="AH65">
        <v>435325.54</v>
      </c>
      <c r="AI65">
        <v>449073.54</v>
      </c>
      <c r="AJ65">
        <v>429360.02</v>
      </c>
      <c r="AK65">
        <v>423224.49</v>
      </c>
      <c r="AL65">
        <v>377568.29</v>
      </c>
      <c r="AM65">
        <v>404484.06</v>
      </c>
      <c r="AN65">
        <v>268987.86</v>
      </c>
    </row>
    <row r="66" spans="1:40" x14ac:dyDescent="0.2">
      <c r="A66" t="s">
        <v>7</v>
      </c>
      <c r="B66" t="s">
        <v>8</v>
      </c>
      <c r="C66" t="s">
        <v>9</v>
      </c>
      <c r="D66" t="s">
        <v>77</v>
      </c>
      <c r="E66" t="s">
        <v>13</v>
      </c>
      <c r="F66" t="s">
        <v>12</v>
      </c>
      <c r="G66">
        <v>0</v>
      </c>
      <c r="H66">
        <v>100.01702</v>
      </c>
      <c r="I66">
        <v>104.14525999999999</v>
      </c>
      <c r="J66">
        <v>109.03212000000001</v>
      </c>
      <c r="K66">
        <v>109.07702</v>
      </c>
      <c r="L66">
        <v>113.9393</v>
      </c>
      <c r="M66">
        <v>172.59511000000001</v>
      </c>
      <c r="N66">
        <v>172.61185</v>
      </c>
      <c r="O66">
        <v>179.96138999999999</v>
      </c>
      <c r="P66">
        <v>179.85318000000001</v>
      </c>
      <c r="Q66">
        <v>183.49755999999999</v>
      </c>
      <c r="R66">
        <v>187.10846000000001</v>
      </c>
      <c r="S66">
        <v>201.85557</v>
      </c>
      <c r="T66">
        <v>194.52775</v>
      </c>
      <c r="U66">
        <v>205.65619000000001</v>
      </c>
      <c r="V66">
        <v>201.96438000000001</v>
      </c>
      <c r="W66">
        <v>180.01439999999999</v>
      </c>
      <c r="X66">
        <v>179.98650000000001</v>
      </c>
      <c r="Y66">
        <v>191.70840000000001</v>
      </c>
      <c r="Z66">
        <v>169.77516</v>
      </c>
      <c r="AA66">
        <v>209.13127</v>
      </c>
      <c r="AB66">
        <v>165.10017999999999</v>
      </c>
      <c r="AC66">
        <v>183.37657999999999</v>
      </c>
      <c r="AD66">
        <v>190.75681</v>
      </c>
      <c r="AE66">
        <v>203.65627000000001</v>
      </c>
      <c r="AF66">
        <v>203.89341999999999</v>
      </c>
      <c r="AG66">
        <v>212.38982999999999</v>
      </c>
      <c r="AH66">
        <v>213.60645</v>
      </c>
      <c r="AI66">
        <v>213.44304</v>
      </c>
      <c r="AJ66">
        <v>219.56342000000001</v>
      </c>
      <c r="AK66">
        <v>233.09168</v>
      </c>
      <c r="AL66">
        <v>234.91101</v>
      </c>
      <c r="AM66">
        <v>165.40777</v>
      </c>
      <c r="AN66">
        <v>165.08768000000001</v>
      </c>
    </row>
    <row r="67" spans="1:40" x14ac:dyDescent="0.2">
      <c r="A67" t="s">
        <v>7</v>
      </c>
      <c r="B67" t="s">
        <v>8</v>
      </c>
      <c r="C67" t="s">
        <v>9</v>
      </c>
      <c r="D67" t="s">
        <v>78</v>
      </c>
      <c r="E67" t="s">
        <v>13</v>
      </c>
      <c r="F67" t="s">
        <v>12</v>
      </c>
      <c r="G67">
        <v>0</v>
      </c>
      <c r="H67">
        <v>18386.769</v>
      </c>
      <c r="I67">
        <v>17641.035</v>
      </c>
      <c r="J67">
        <v>19140.710999999999</v>
      </c>
      <c r="K67">
        <v>19909.007000000001</v>
      </c>
      <c r="L67">
        <v>-103485.89</v>
      </c>
      <c r="M67">
        <v>-101244.22</v>
      </c>
      <c r="N67">
        <v>-99400.635999999999</v>
      </c>
      <c r="O67">
        <v>-97994.120999999999</v>
      </c>
      <c r="P67">
        <v>-95715.252999999997</v>
      </c>
      <c r="Q67">
        <v>-94387.228000000003</v>
      </c>
      <c r="R67">
        <v>-92783.87</v>
      </c>
      <c r="S67">
        <v>-94220.815000000002</v>
      </c>
      <c r="T67">
        <v>-95842.966</v>
      </c>
      <c r="U67">
        <v>-97058.301000000007</v>
      </c>
      <c r="V67">
        <v>-98697.876999999993</v>
      </c>
      <c r="W67">
        <v>-100539.51</v>
      </c>
      <c r="X67">
        <v>-103607.61</v>
      </c>
      <c r="Y67">
        <v>-106890.44</v>
      </c>
      <c r="Z67">
        <v>-109475.09</v>
      </c>
      <c r="AA67">
        <v>-112763.76</v>
      </c>
      <c r="AB67">
        <v>-115062.71</v>
      </c>
      <c r="AC67">
        <v>-110751.43</v>
      </c>
      <c r="AD67">
        <v>-111769.22</v>
      </c>
      <c r="AE67">
        <v>-108825.26</v>
      </c>
      <c r="AF67">
        <v>-107936.81</v>
      </c>
      <c r="AG67">
        <v>-108771.66</v>
      </c>
      <c r="AH67">
        <v>-106681.43</v>
      </c>
      <c r="AI67">
        <v>-102451.66</v>
      </c>
      <c r="AJ67">
        <v>-106453.7</v>
      </c>
      <c r="AK67">
        <v>-105964.03</v>
      </c>
      <c r="AL67">
        <v>-106399.11</v>
      </c>
      <c r="AM67">
        <v>-106342.77</v>
      </c>
      <c r="AN67">
        <v>-109676.33</v>
      </c>
    </row>
    <row r="68" spans="1:40" x14ac:dyDescent="0.2">
      <c r="A68" t="s">
        <v>7</v>
      </c>
      <c r="B68" t="s">
        <v>8</v>
      </c>
      <c r="C68" t="s">
        <v>9</v>
      </c>
      <c r="D68" t="s">
        <v>79</v>
      </c>
      <c r="E68" t="s">
        <v>13</v>
      </c>
      <c r="F68" t="s">
        <v>12</v>
      </c>
      <c r="G68">
        <v>0</v>
      </c>
      <c r="H68">
        <v>815056.57</v>
      </c>
      <c r="I68">
        <v>823488.5</v>
      </c>
      <c r="J68">
        <v>802277.42</v>
      </c>
      <c r="K68">
        <v>782721.17</v>
      </c>
      <c r="L68">
        <v>770288.99</v>
      </c>
      <c r="M68">
        <v>764362.04</v>
      </c>
      <c r="N68">
        <v>784253.39</v>
      </c>
      <c r="O68">
        <v>759899.2</v>
      </c>
      <c r="P68">
        <v>757181.37</v>
      </c>
      <c r="Q68">
        <v>726868.71</v>
      </c>
      <c r="R68">
        <v>726477.24</v>
      </c>
      <c r="S68">
        <v>729039.76</v>
      </c>
      <c r="T68">
        <v>707040.93</v>
      </c>
      <c r="U68">
        <v>712424.87</v>
      </c>
      <c r="V68">
        <v>708094.48</v>
      </c>
      <c r="W68">
        <v>699497.81</v>
      </c>
      <c r="X68">
        <v>691828.72</v>
      </c>
      <c r="Y68">
        <v>679394.14</v>
      </c>
      <c r="Z68">
        <v>657353.56999999995</v>
      </c>
      <c r="AA68">
        <v>600504.48</v>
      </c>
      <c r="AB68">
        <v>614391.06000000006</v>
      </c>
      <c r="AC68">
        <v>568391.67000000004</v>
      </c>
      <c r="AD68">
        <v>584760.37</v>
      </c>
      <c r="AE68">
        <v>570491.61</v>
      </c>
      <c r="AF68">
        <v>529551.17000000004</v>
      </c>
      <c r="AG68">
        <v>512165.6</v>
      </c>
      <c r="AH68">
        <v>486638.78</v>
      </c>
      <c r="AI68">
        <v>474938.68</v>
      </c>
      <c r="AJ68">
        <v>466423.18</v>
      </c>
      <c r="AK68">
        <v>451959.38</v>
      </c>
      <c r="AL68">
        <v>406974.69</v>
      </c>
      <c r="AM68">
        <v>427292.47</v>
      </c>
      <c r="AN68">
        <v>328727.96999999997</v>
      </c>
    </row>
    <row r="69" spans="1:40" x14ac:dyDescent="0.2">
      <c r="A69" t="s">
        <v>7</v>
      </c>
      <c r="B69" t="s">
        <v>8</v>
      </c>
      <c r="C69" t="s">
        <v>9</v>
      </c>
      <c r="D69" t="s">
        <v>80</v>
      </c>
      <c r="E69" t="s">
        <v>13</v>
      </c>
      <c r="F69" t="s">
        <v>12</v>
      </c>
      <c r="G69">
        <v>0</v>
      </c>
      <c r="H69">
        <v>51968.974999999999</v>
      </c>
      <c r="I69">
        <v>40898.697999999997</v>
      </c>
      <c r="J69">
        <v>34734.656000000003</v>
      </c>
      <c r="K69">
        <v>29283.687000000002</v>
      </c>
      <c r="L69">
        <v>19580.535</v>
      </c>
      <c r="M69">
        <v>16432.319</v>
      </c>
      <c r="N69">
        <v>16983.143</v>
      </c>
      <c r="O69">
        <v>16063.775</v>
      </c>
      <c r="P69">
        <v>15181.163</v>
      </c>
      <c r="Q69">
        <v>14286.73</v>
      </c>
      <c r="R69">
        <v>15114.183999999999</v>
      </c>
      <c r="S69">
        <v>13748.156999999999</v>
      </c>
      <c r="T69">
        <v>15278.924000000001</v>
      </c>
      <c r="U69">
        <v>16296.764999999999</v>
      </c>
      <c r="V69">
        <v>16583.507000000001</v>
      </c>
      <c r="W69">
        <v>15748.269</v>
      </c>
      <c r="X69">
        <v>18147.664000000001</v>
      </c>
      <c r="Y69">
        <v>19121.55</v>
      </c>
      <c r="Z69">
        <v>17265.592000000001</v>
      </c>
      <c r="AA69">
        <v>17257.457999999999</v>
      </c>
      <c r="AB69">
        <v>17577.755000000001</v>
      </c>
      <c r="AC69">
        <v>20870.681</v>
      </c>
      <c r="AD69">
        <v>22174.190999999999</v>
      </c>
      <c r="AE69">
        <v>20813.633000000002</v>
      </c>
      <c r="AF69">
        <v>21325.690999999999</v>
      </c>
      <c r="AG69">
        <v>22494.856</v>
      </c>
      <c r="AH69">
        <v>22896.412</v>
      </c>
      <c r="AI69">
        <v>21564.513999999999</v>
      </c>
      <c r="AJ69">
        <v>19859.978999999999</v>
      </c>
      <c r="AK69">
        <v>19966.335999999999</v>
      </c>
      <c r="AL69">
        <v>19846.969000000001</v>
      </c>
      <c r="AM69">
        <v>19786.618999999999</v>
      </c>
      <c r="AN69">
        <v>10159.878000000001</v>
      </c>
    </row>
    <row r="70" spans="1:40" x14ac:dyDescent="0.2">
      <c r="A70" t="s">
        <v>7</v>
      </c>
      <c r="B70" t="s">
        <v>8</v>
      </c>
      <c r="C70" t="s">
        <v>9</v>
      </c>
      <c r="D70" t="s">
        <v>81</v>
      </c>
      <c r="E70" t="s">
        <v>13</v>
      </c>
      <c r="F70" t="s">
        <v>12</v>
      </c>
      <c r="G70">
        <v>0</v>
      </c>
      <c r="H70">
        <v>26347.919999999998</v>
      </c>
      <c r="I70">
        <v>27188.702000000001</v>
      </c>
      <c r="J70">
        <v>29157.528999999999</v>
      </c>
      <c r="K70">
        <v>29500.256000000001</v>
      </c>
      <c r="L70">
        <v>29580.585999999999</v>
      </c>
      <c r="M70">
        <v>28342.44</v>
      </c>
      <c r="N70">
        <v>28537.364000000001</v>
      </c>
      <c r="O70">
        <v>29953.521000000001</v>
      </c>
      <c r="P70">
        <v>30915.15</v>
      </c>
      <c r="Q70">
        <v>30709.19</v>
      </c>
      <c r="R70">
        <v>28205.338</v>
      </c>
      <c r="S70">
        <v>28928.062000000002</v>
      </c>
      <c r="T70">
        <v>30457.005000000001</v>
      </c>
      <c r="U70">
        <v>30063.331999999999</v>
      </c>
      <c r="V70">
        <v>28298.435000000001</v>
      </c>
      <c r="W70">
        <v>30694.677</v>
      </c>
      <c r="X70">
        <v>32665.466</v>
      </c>
      <c r="Y70">
        <v>34928.553</v>
      </c>
      <c r="Z70">
        <v>34701.067000000003</v>
      </c>
      <c r="AA70">
        <v>36216.093000000001</v>
      </c>
      <c r="AB70">
        <v>41732.298999999999</v>
      </c>
      <c r="AC70">
        <v>60351.112000000001</v>
      </c>
      <c r="AD70">
        <v>46349.569000000003</v>
      </c>
      <c r="AE70">
        <v>50269.974999999999</v>
      </c>
      <c r="AF70">
        <v>52690.243000000002</v>
      </c>
      <c r="AG70">
        <v>52849.014000000003</v>
      </c>
      <c r="AH70">
        <v>55750.243000000002</v>
      </c>
      <c r="AI70">
        <v>73831.237999999998</v>
      </c>
      <c r="AJ70">
        <v>61249.324999999997</v>
      </c>
      <c r="AK70">
        <v>65120.847000000002</v>
      </c>
      <c r="AL70">
        <v>68110.857999999993</v>
      </c>
      <c r="AM70">
        <v>71149.201000000001</v>
      </c>
      <c r="AN70">
        <v>45455.51</v>
      </c>
    </row>
    <row r="71" spans="1:40" x14ac:dyDescent="0.2">
      <c r="A71" t="s">
        <v>7</v>
      </c>
      <c r="B71" t="s">
        <v>8</v>
      </c>
      <c r="C71" t="s">
        <v>9</v>
      </c>
      <c r="D71" t="s">
        <v>82</v>
      </c>
      <c r="E71" t="s">
        <v>13</v>
      </c>
      <c r="F71" t="s">
        <v>12</v>
      </c>
      <c r="G71">
        <v>0</v>
      </c>
      <c r="H71">
        <v>32409.534</v>
      </c>
      <c r="I71">
        <v>32172.800999999999</v>
      </c>
      <c r="J71">
        <v>34068.652000000002</v>
      </c>
      <c r="K71">
        <v>35639.754999999997</v>
      </c>
      <c r="L71">
        <v>38134.601999999999</v>
      </c>
      <c r="M71">
        <v>41079.078999999998</v>
      </c>
      <c r="N71">
        <v>40614.286999999997</v>
      </c>
      <c r="O71">
        <v>38750.055</v>
      </c>
      <c r="P71">
        <v>42134.095999999998</v>
      </c>
      <c r="Q71">
        <v>42068.353999999999</v>
      </c>
      <c r="R71">
        <v>42471.328999999998</v>
      </c>
      <c r="S71">
        <v>43516.131000000001</v>
      </c>
      <c r="T71">
        <v>44413.896000000001</v>
      </c>
      <c r="U71">
        <v>41139.802000000003</v>
      </c>
      <c r="V71">
        <v>41288.849000000002</v>
      </c>
      <c r="W71">
        <v>44304.285000000003</v>
      </c>
      <c r="X71">
        <v>44431.684999999998</v>
      </c>
      <c r="Y71">
        <v>44867.737999999998</v>
      </c>
      <c r="Z71">
        <v>45462.663</v>
      </c>
      <c r="AA71">
        <v>46090.802000000003</v>
      </c>
      <c r="AB71">
        <v>48570.512999999999</v>
      </c>
      <c r="AC71">
        <v>49847.442999999999</v>
      </c>
      <c r="AD71">
        <v>51122.716</v>
      </c>
      <c r="AE71">
        <v>51149.046000000002</v>
      </c>
      <c r="AF71">
        <v>51690.720999999998</v>
      </c>
      <c r="AG71">
        <v>52198.366999999998</v>
      </c>
      <c r="AH71">
        <v>55173.091</v>
      </c>
      <c r="AI71">
        <v>55404.815999999999</v>
      </c>
      <c r="AJ71">
        <v>55895.603000000003</v>
      </c>
      <c r="AK71">
        <v>57470.845999999998</v>
      </c>
      <c r="AL71">
        <v>58558.324000000001</v>
      </c>
      <c r="AM71">
        <v>59813.790999999997</v>
      </c>
      <c r="AN71">
        <v>29917.026999999998</v>
      </c>
    </row>
    <row r="72" spans="1:40" x14ac:dyDescent="0.2">
      <c r="A72" t="s">
        <v>7</v>
      </c>
      <c r="B72" t="s">
        <v>8</v>
      </c>
      <c r="C72" t="s">
        <v>9</v>
      </c>
      <c r="D72" t="s">
        <v>83</v>
      </c>
      <c r="E72" t="s">
        <v>13</v>
      </c>
      <c r="F72" t="s">
        <v>12</v>
      </c>
      <c r="G72">
        <v>0</v>
      </c>
      <c r="H72">
        <v>1289.4815000000001</v>
      </c>
      <c r="I72">
        <v>1325.7129</v>
      </c>
      <c r="J72">
        <v>1327.0407</v>
      </c>
      <c r="K72">
        <v>1330.8581999999999</v>
      </c>
      <c r="L72">
        <v>1375.5547999999999</v>
      </c>
      <c r="M72">
        <v>1415.0449000000001</v>
      </c>
      <c r="N72">
        <v>1466.2973999999999</v>
      </c>
      <c r="O72">
        <v>1416.8811000000001</v>
      </c>
      <c r="P72">
        <v>1489.7270000000001</v>
      </c>
      <c r="Q72">
        <v>1497.3551</v>
      </c>
      <c r="R72">
        <v>1583.0401999999999</v>
      </c>
      <c r="S72">
        <v>1531.0272</v>
      </c>
      <c r="T72">
        <v>1530.1582000000001</v>
      </c>
      <c r="U72">
        <v>1646.0685000000001</v>
      </c>
      <c r="V72">
        <v>1776.4931999999999</v>
      </c>
      <c r="W72">
        <v>1849.2091</v>
      </c>
      <c r="X72">
        <v>1947.2226000000001</v>
      </c>
      <c r="Y72">
        <v>1962.2594999999999</v>
      </c>
      <c r="Z72">
        <v>2125.6430999999998</v>
      </c>
      <c r="AA72">
        <v>2482.4344999999998</v>
      </c>
      <c r="AB72">
        <v>2651.4</v>
      </c>
      <c r="AC72">
        <v>2308.3919000000001</v>
      </c>
      <c r="AD72">
        <v>2409.0470999999998</v>
      </c>
      <c r="AE72">
        <v>2478.4566</v>
      </c>
      <c r="AF72">
        <v>2628.3249999999998</v>
      </c>
      <c r="AG72">
        <v>2801.2073</v>
      </c>
      <c r="AH72">
        <v>2680.8555000000001</v>
      </c>
      <c r="AI72">
        <v>2729.9328</v>
      </c>
      <c r="AJ72">
        <v>2707.2460000000001</v>
      </c>
      <c r="AK72">
        <v>2913.6498999999999</v>
      </c>
      <c r="AL72">
        <v>2964.8998999999999</v>
      </c>
      <c r="AM72">
        <v>3029.7426</v>
      </c>
      <c r="AN72">
        <v>822.95331999999996</v>
      </c>
    </row>
    <row r="73" spans="1:40" x14ac:dyDescent="0.2">
      <c r="A73" t="s">
        <v>7</v>
      </c>
      <c r="B73" t="s">
        <v>8</v>
      </c>
      <c r="C73" t="s">
        <v>9</v>
      </c>
      <c r="D73" t="s">
        <v>84</v>
      </c>
      <c r="E73" t="s">
        <v>13</v>
      </c>
      <c r="F73" t="s">
        <v>12</v>
      </c>
      <c r="G73">
        <v>0</v>
      </c>
      <c r="H73">
        <v>2611.2885999999999</v>
      </c>
      <c r="I73">
        <v>2609.9087</v>
      </c>
      <c r="J73">
        <v>2724.4335999999998</v>
      </c>
      <c r="K73">
        <v>2797.8761</v>
      </c>
      <c r="L73">
        <v>2895.5769</v>
      </c>
      <c r="M73">
        <v>3012.1904</v>
      </c>
      <c r="N73">
        <v>2945.6783</v>
      </c>
      <c r="O73">
        <v>2884.9726999999998</v>
      </c>
      <c r="P73">
        <v>2943.8998999999999</v>
      </c>
      <c r="Q73">
        <v>3084.9544999999998</v>
      </c>
      <c r="R73">
        <v>3054.7485000000001</v>
      </c>
      <c r="S73">
        <v>3356.2970999999998</v>
      </c>
      <c r="T73">
        <v>3403.2795999999998</v>
      </c>
      <c r="U73">
        <v>3338.1709000000001</v>
      </c>
      <c r="V73">
        <v>3267.0079000000001</v>
      </c>
      <c r="W73">
        <v>3280.5962</v>
      </c>
      <c r="X73">
        <v>3452.4277999999999</v>
      </c>
      <c r="Y73">
        <v>3492.4301</v>
      </c>
      <c r="Z73">
        <v>3419.3224</v>
      </c>
      <c r="AA73">
        <v>3560.6702</v>
      </c>
      <c r="AB73">
        <v>3662.3737999999998</v>
      </c>
      <c r="AC73">
        <v>3671.9191999999998</v>
      </c>
      <c r="AD73">
        <v>3876.6761999999999</v>
      </c>
      <c r="AE73">
        <v>3846.9470000000001</v>
      </c>
      <c r="AF73">
        <v>3844.5373</v>
      </c>
      <c r="AG73">
        <v>3980.5405999999998</v>
      </c>
      <c r="AH73">
        <v>3974.0553</v>
      </c>
      <c r="AI73">
        <v>3998.8933000000002</v>
      </c>
      <c r="AJ73">
        <v>4180.4242999999997</v>
      </c>
      <c r="AK73">
        <v>4212.6109999999999</v>
      </c>
      <c r="AL73">
        <v>4250.5976000000001</v>
      </c>
      <c r="AM73">
        <v>4321.0038999999997</v>
      </c>
      <c r="AN73">
        <v>1316.5775000000001</v>
      </c>
    </row>
    <row r="74" spans="1:40" x14ac:dyDescent="0.2">
      <c r="A74" t="s">
        <v>7</v>
      </c>
      <c r="B74" t="s">
        <v>8</v>
      </c>
      <c r="C74" t="s">
        <v>9</v>
      </c>
      <c r="D74" t="s">
        <v>85</v>
      </c>
      <c r="E74" t="s">
        <v>13</v>
      </c>
      <c r="F74" t="s">
        <v>12</v>
      </c>
      <c r="G74">
        <v>0</v>
      </c>
      <c r="H74">
        <v>1307.6523</v>
      </c>
      <c r="I74">
        <v>2038.596</v>
      </c>
      <c r="J74">
        <v>2935.1682000000001</v>
      </c>
      <c r="K74">
        <v>3823.8442</v>
      </c>
      <c r="L74">
        <v>3974.7844</v>
      </c>
      <c r="M74">
        <v>9031.6574000000001</v>
      </c>
      <c r="N74">
        <v>8682.8804</v>
      </c>
      <c r="O74">
        <v>9968.4006000000008</v>
      </c>
      <c r="P74">
        <v>11812.91</v>
      </c>
      <c r="Q74">
        <v>12713.504000000001</v>
      </c>
      <c r="R74">
        <v>14350.147000000001</v>
      </c>
      <c r="S74">
        <v>16699.516</v>
      </c>
      <c r="T74">
        <v>16730.89</v>
      </c>
      <c r="U74">
        <v>18977.749</v>
      </c>
      <c r="V74">
        <v>19848.468000000001</v>
      </c>
      <c r="W74">
        <v>21000.165000000001</v>
      </c>
      <c r="X74">
        <v>22458.545999999998</v>
      </c>
      <c r="Y74">
        <v>21869.86</v>
      </c>
      <c r="Z74">
        <v>23301.083999999999</v>
      </c>
      <c r="AA74">
        <v>21275.518</v>
      </c>
      <c r="AB74">
        <v>21954.167000000001</v>
      </c>
      <c r="AC74">
        <v>22477.357</v>
      </c>
      <c r="AD74">
        <v>22200.563999999998</v>
      </c>
      <c r="AE74">
        <v>21175.492999999999</v>
      </c>
      <c r="AF74">
        <v>20699.813999999998</v>
      </c>
      <c r="AG74">
        <v>18718.991000000002</v>
      </c>
      <c r="AH74">
        <v>17514.198</v>
      </c>
      <c r="AI74">
        <v>16322.374</v>
      </c>
      <c r="AJ74">
        <v>17637.131000000001</v>
      </c>
      <c r="AK74">
        <v>17144.740000000002</v>
      </c>
      <c r="AL74">
        <v>17164.327000000001</v>
      </c>
      <c r="AM74">
        <v>14410.669</v>
      </c>
      <c r="AN74">
        <v>6896.0792000000001</v>
      </c>
    </row>
    <row r="75" spans="1:40" x14ac:dyDescent="0.2">
      <c r="A75" t="s">
        <v>7</v>
      </c>
      <c r="B75" t="s">
        <v>8</v>
      </c>
      <c r="C75" t="s">
        <v>9</v>
      </c>
      <c r="D75" t="s">
        <v>86</v>
      </c>
      <c r="E75" t="s">
        <v>13</v>
      </c>
      <c r="F75" t="s">
        <v>12</v>
      </c>
      <c r="G75">
        <v>0</v>
      </c>
      <c r="H75">
        <v>102025.7</v>
      </c>
      <c r="I75">
        <v>101985.32</v>
      </c>
      <c r="J75">
        <v>102958.79</v>
      </c>
      <c r="K75">
        <v>102135.49</v>
      </c>
      <c r="L75">
        <v>105131.42</v>
      </c>
      <c r="M75">
        <v>107257.3</v>
      </c>
      <c r="N75">
        <v>111030.07</v>
      </c>
      <c r="O75">
        <v>116166.44</v>
      </c>
      <c r="P75">
        <v>121606.1</v>
      </c>
      <c r="Q75">
        <v>121426.51</v>
      </c>
      <c r="R75">
        <v>124844.05</v>
      </c>
      <c r="S75">
        <v>125938.71</v>
      </c>
      <c r="T75">
        <v>125671.63</v>
      </c>
      <c r="U75">
        <v>129722.24000000001</v>
      </c>
      <c r="V75">
        <v>130413.16</v>
      </c>
      <c r="W75">
        <v>134147.91</v>
      </c>
      <c r="X75">
        <v>130249.03</v>
      </c>
      <c r="Y75">
        <v>133906.42000000001</v>
      </c>
      <c r="Z75">
        <v>129874.29</v>
      </c>
      <c r="AA75">
        <v>122583.29</v>
      </c>
      <c r="AB75">
        <v>116630.48</v>
      </c>
      <c r="AC75">
        <v>113579.86</v>
      </c>
      <c r="AD75">
        <v>110314.33</v>
      </c>
      <c r="AE75">
        <v>102291.66</v>
      </c>
      <c r="AF75">
        <v>100297.42</v>
      </c>
      <c r="AG75">
        <v>92797.967000000004</v>
      </c>
      <c r="AH75">
        <v>89303.323999999993</v>
      </c>
      <c r="AI75">
        <v>93109.23</v>
      </c>
      <c r="AJ75">
        <v>88971.528999999995</v>
      </c>
      <c r="AK75">
        <v>81671.826000000001</v>
      </c>
      <c r="AL75">
        <v>70977.960000000006</v>
      </c>
      <c r="AM75">
        <v>72776.328999999998</v>
      </c>
      <c r="AN75">
        <v>53846.311000000002</v>
      </c>
    </row>
    <row r="76" spans="1:40" x14ac:dyDescent="0.2">
      <c r="A76" t="s">
        <v>7</v>
      </c>
      <c r="B76" t="s">
        <v>8</v>
      </c>
      <c r="C76" t="s">
        <v>9</v>
      </c>
      <c r="D76" t="s">
        <v>87</v>
      </c>
      <c r="E76" t="s">
        <v>13</v>
      </c>
      <c r="F76" t="s">
        <v>12</v>
      </c>
      <c r="G76">
        <v>0</v>
      </c>
      <c r="H76">
        <v>159.64341999999999</v>
      </c>
      <c r="I76">
        <v>163.57463999999999</v>
      </c>
      <c r="J76">
        <v>170.97094999999999</v>
      </c>
      <c r="K76">
        <v>175.00423000000001</v>
      </c>
      <c r="L76">
        <v>105.02925999999999</v>
      </c>
      <c r="M76">
        <v>133.51515000000001</v>
      </c>
      <c r="N76">
        <v>157.99966000000001</v>
      </c>
      <c r="O76">
        <v>194.03925000000001</v>
      </c>
      <c r="P76">
        <v>222.30508</v>
      </c>
      <c r="Q76">
        <v>264.51746000000003</v>
      </c>
      <c r="R76">
        <v>278.04397999999998</v>
      </c>
      <c r="S76">
        <v>289.10710999999998</v>
      </c>
      <c r="T76">
        <v>301.67165</v>
      </c>
      <c r="U76">
        <v>316.52420999999998</v>
      </c>
      <c r="V76">
        <v>1199.9319</v>
      </c>
      <c r="W76">
        <v>151.94134</v>
      </c>
      <c r="X76">
        <v>172.19189</v>
      </c>
      <c r="Y76">
        <v>188.89549</v>
      </c>
      <c r="Z76">
        <v>213.69454999999999</v>
      </c>
      <c r="AA76">
        <v>218.55005</v>
      </c>
      <c r="AB76">
        <v>416.91897999999998</v>
      </c>
      <c r="AC76">
        <v>404.70756</v>
      </c>
      <c r="AD76">
        <v>436.68866000000003</v>
      </c>
      <c r="AE76">
        <v>484.72910999999999</v>
      </c>
      <c r="AF76">
        <v>442.27888000000002</v>
      </c>
      <c r="AG76">
        <v>386.72503999999998</v>
      </c>
      <c r="AH76">
        <v>396.20654999999999</v>
      </c>
      <c r="AI76">
        <v>409.12346000000002</v>
      </c>
      <c r="AJ76">
        <v>418.47190000000001</v>
      </c>
      <c r="AK76">
        <v>425.2688</v>
      </c>
      <c r="AL76">
        <v>394.81988000000001</v>
      </c>
      <c r="AM76">
        <v>392.66672999999997</v>
      </c>
      <c r="AN76">
        <v>319.70686000000001</v>
      </c>
    </row>
    <row r="77" spans="1:40" x14ac:dyDescent="0.2">
      <c r="A77" t="s">
        <v>7</v>
      </c>
      <c r="B77" t="s">
        <v>8</v>
      </c>
      <c r="C77" t="s">
        <v>9</v>
      </c>
      <c r="D77" t="s">
        <v>88</v>
      </c>
      <c r="E77" t="s">
        <v>13</v>
      </c>
      <c r="F77" t="s">
        <v>12</v>
      </c>
      <c r="G77">
        <v>0</v>
      </c>
      <c r="H77">
        <v>-24145.219000000001</v>
      </c>
      <c r="I77">
        <v>-21522.352999999999</v>
      </c>
      <c r="J77">
        <v>-18008.001</v>
      </c>
      <c r="K77">
        <v>-16077.463</v>
      </c>
      <c r="L77">
        <v>-12572.379000000001</v>
      </c>
      <c r="M77">
        <v>-11472.946</v>
      </c>
      <c r="N77">
        <v>-11685.763000000001</v>
      </c>
      <c r="O77">
        <v>-9618.0928000000004</v>
      </c>
      <c r="P77">
        <v>-7506.2597999999998</v>
      </c>
      <c r="Q77">
        <v>-6008.0887000000002</v>
      </c>
      <c r="R77">
        <v>-4199.1120000000001</v>
      </c>
      <c r="S77">
        <v>-1839.7416000000001</v>
      </c>
      <c r="T77">
        <v>746.09190999999998</v>
      </c>
      <c r="U77">
        <v>2283.4742999999999</v>
      </c>
      <c r="V77">
        <v>5113.6433999999999</v>
      </c>
      <c r="W77">
        <v>8200.3927999999996</v>
      </c>
      <c r="X77">
        <v>11388.838</v>
      </c>
      <c r="Y77">
        <v>15103.109</v>
      </c>
      <c r="Z77">
        <v>17109.648000000001</v>
      </c>
      <c r="AA77">
        <v>21437.062000000002</v>
      </c>
      <c r="AB77">
        <v>24498.814999999999</v>
      </c>
      <c r="AC77">
        <v>24935.173999999999</v>
      </c>
      <c r="AD77">
        <v>25516.485000000001</v>
      </c>
      <c r="AE77">
        <v>27005.471000000001</v>
      </c>
      <c r="AF77">
        <v>28318.387999999999</v>
      </c>
      <c r="AG77">
        <v>31081.043000000001</v>
      </c>
      <c r="AH77">
        <v>32653.636999999999</v>
      </c>
      <c r="AI77">
        <v>33652.472999999998</v>
      </c>
      <c r="AJ77">
        <v>31588.329000000002</v>
      </c>
      <c r="AK77">
        <v>33628.502</v>
      </c>
      <c r="AL77">
        <v>31451.593000000001</v>
      </c>
      <c r="AM77">
        <v>33944.07</v>
      </c>
      <c r="AN77">
        <v>21207.161</v>
      </c>
    </row>
    <row r="78" spans="1:40" x14ac:dyDescent="0.2">
      <c r="A78" t="s">
        <v>7</v>
      </c>
      <c r="B78" t="s">
        <v>8</v>
      </c>
      <c r="C78" t="s">
        <v>9</v>
      </c>
      <c r="D78" t="s">
        <v>89</v>
      </c>
      <c r="E78" t="s">
        <v>13</v>
      </c>
      <c r="F78" t="s">
        <v>12</v>
      </c>
      <c r="G78">
        <v>0</v>
      </c>
      <c r="H78">
        <v>-57866.616000000002</v>
      </c>
      <c r="I78">
        <v>-57429.722000000002</v>
      </c>
      <c r="J78">
        <v>-56941.567000000003</v>
      </c>
      <c r="K78">
        <v>-56442.837</v>
      </c>
      <c r="L78">
        <v>-56704.364000000001</v>
      </c>
      <c r="M78">
        <v>-55981.406000000003</v>
      </c>
      <c r="N78">
        <v>-55410.588000000003</v>
      </c>
      <c r="O78">
        <v>-54881.784</v>
      </c>
      <c r="P78">
        <v>-54475.758999999998</v>
      </c>
      <c r="Q78">
        <v>-53731.936999999998</v>
      </c>
      <c r="R78">
        <v>-53458.464999999997</v>
      </c>
      <c r="S78">
        <v>-52538.478999999999</v>
      </c>
      <c r="T78">
        <v>-52783.135000000002</v>
      </c>
      <c r="U78">
        <v>-51930.767999999996</v>
      </c>
      <c r="V78">
        <v>-51518.991999999998</v>
      </c>
      <c r="W78">
        <v>17688.466</v>
      </c>
      <c r="X78">
        <v>-35002.445</v>
      </c>
      <c r="Y78">
        <v>-34730.745000000003</v>
      </c>
      <c r="Z78">
        <v>-34702.04</v>
      </c>
      <c r="AA78">
        <v>-34501.201999999997</v>
      </c>
      <c r="AB78">
        <v>-34451.546000000002</v>
      </c>
      <c r="AC78">
        <v>-34322.951999999997</v>
      </c>
      <c r="AD78">
        <v>-34274.120999999999</v>
      </c>
      <c r="AE78">
        <v>-34180.408000000003</v>
      </c>
      <c r="AF78">
        <v>-33988.870999999999</v>
      </c>
      <c r="AG78">
        <v>-33888.54</v>
      </c>
      <c r="AH78">
        <v>-33883.726000000002</v>
      </c>
      <c r="AI78">
        <v>-33777.637000000002</v>
      </c>
      <c r="AJ78">
        <v>-33637.222999999998</v>
      </c>
      <c r="AK78">
        <v>-33539.786</v>
      </c>
      <c r="AL78">
        <v>-33830.294000000002</v>
      </c>
      <c r="AM78">
        <v>-33618.667999999998</v>
      </c>
      <c r="AN78">
        <v>-35493.366999999998</v>
      </c>
    </row>
    <row r="79" spans="1:40" x14ac:dyDescent="0.2">
      <c r="A79" t="s">
        <v>7</v>
      </c>
      <c r="B79" t="s">
        <v>8</v>
      </c>
      <c r="C79" t="s">
        <v>9</v>
      </c>
      <c r="D79" t="s">
        <v>90</v>
      </c>
      <c r="E79" t="s">
        <v>13</v>
      </c>
      <c r="F79" t="s">
        <v>12</v>
      </c>
      <c r="G79">
        <v>0</v>
      </c>
      <c r="H79">
        <v>32094.641</v>
      </c>
      <c r="I79">
        <v>33572.874000000003</v>
      </c>
      <c r="J79">
        <v>38116.567999999999</v>
      </c>
      <c r="K79">
        <v>40073.538999999997</v>
      </c>
      <c r="L79">
        <v>36378.550000000003</v>
      </c>
      <c r="M79">
        <v>36540.082000000002</v>
      </c>
      <c r="N79">
        <v>34144.857000000004</v>
      </c>
      <c r="O79">
        <v>35800.35</v>
      </c>
      <c r="P79">
        <v>44518.203999999998</v>
      </c>
      <c r="Q79">
        <v>48498.942000000003</v>
      </c>
      <c r="R79">
        <v>46106.531000000003</v>
      </c>
      <c r="S79">
        <v>43491.413999999997</v>
      </c>
      <c r="T79">
        <v>45115.358</v>
      </c>
      <c r="U79">
        <v>48865.404999999999</v>
      </c>
      <c r="V79">
        <v>47225.928</v>
      </c>
      <c r="W79">
        <v>49433.837</v>
      </c>
      <c r="X79">
        <v>47649.597000000002</v>
      </c>
      <c r="Y79">
        <v>49390.735000000001</v>
      </c>
      <c r="Z79">
        <v>48625.921000000002</v>
      </c>
      <c r="AA79">
        <v>47544.025999999998</v>
      </c>
      <c r="AB79">
        <v>46047.777999999998</v>
      </c>
      <c r="AC79">
        <v>49220.930999999997</v>
      </c>
      <c r="AD79">
        <v>48823.881999999998</v>
      </c>
      <c r="AE79">
        <v>50441.946000000004</v>
      </c>
      <c r="AF79">
        <v>51683.584000000003</v>
      </c>
      <c r="AG79">
        <v>48601.396999999997</v>
      </c>
      <c r="AH79">
        <v>49677.252</v>
      </c>
      <c r="AI79">
        <v>48815.127</v>
      </c>
      <c r="AJ79">
        <v>49403.900999999998</v>
      </c>
      <c r="AK79">
        <v>47121.023000000001</v>
      </c>
      <c r="AL79">
        <v>35845.436000000002</v>
      </c>
      <c r="AM79">
        <v>34422.400999999998</v>
      </c>
      <c r="AN79">
        <v>25163.003000000001</v>
      </c>
    </row>
    <row r="80" spans="1:40" x14ac:dyDescent="0.2">
      <c r="A80" t="s">
        <v>7</v>
      </c>
      <c r="B80" t="s">
        <v>8</v>
      </c>
      <c r="C80" t="s">
        <v>9</v>
      </c>
      <c r="D80" t="s">
        <v>91</v>
      </c>
      <c r="E80" t="s">
        <v>13</v>
      </c>
      <c r="F80" t="s">
        <v>12</v>
      </c>
      <c r="G80">
        <v>0</v>
      </c>
      <c r="H80">
        <v>46523.220999999998</v>
      </c>
      <c r="I80">
        <v>46636.51</v>
      </c>
      <c r="J80">
        <v>41540.063000000002</v>
      </c>
      <c r="K80">
        <v>39875.438000000002</v>
      </c>
      <c r="L80">
        <v>39348.682999999997</v>
      </c>
      <c r="M80">
        <v>12713.137000000001</v>
      </c>
      <c r="N80">
        <v>12860.067999999999</v>
      </c>
      <c r="O80">
        <v>13085.991</v>
      </c>
      <c r="P80">
        <v>13637.884</v>
      </c>
      <c r="Q80">
        <v>13112.805</v>
      </c>
      <c r="R80">
        <v>13787.544</v>
      </c>
      <c r="S80">
        <v>12318.67</v>
      </c>
      <c r="T80">
        <v>10582.540999999999</v>
      </c>
      <c r="U80">
        <v>10038.701999999999</v>
      </c>
      <c r="V80">
        <v>8349.9531000000006</v>
      </c>
      <c r="W80">
        <v>6977.7181</v>
      </c>
      <c r="X80">
        <v>6367.8154000000004</v>
      </c>
      <c r="Y80">
        <v>8234.1525999999994</v>
      </c>
      <c r="Z80">
        <v>8327.8299000000006</v>
      </c>
      <c r="AA80">
        <v>8242.4961000000003</v>
      </c>
      <c r="AB80">
        <v>8365.5486000000001</v>
      </c>
      <c r="AC80">
        <v>9428.2551999999996</v>
      </c>
      <c r="AD80">
        <v>9929.7988999999998</v>
      </c>
      <c r="AE80">
        <v>10347.753000000001</v>
      </c>
      <c r="AF80">
        <v>10693.108</v>
      </c>
      <c r="AG80">
        <v>11665.022999999999</v>
      </c>
      <c r="AH80">
        <v>11143.941999999999</v>
      </c>
      <c r="AI80">
        <v>11566.648999999999</v>
      </c>
      <c r="AJ80">
        <v>12438.25</v>
      </c>
      <c r="AK80">
        <v>13281.276</v>
      </c>
      <c r="AL80">
        <v>11906.2</v>
      </c>
      <c r="AM80">
        <v>13445.48</v>
      </c>
      <c r="AN80">
        <v>3291.3773999999999</v>
      </c>
    </row>
    <row r="81" spans="1:40" x14ac:dyDescent="0.2">
      <c r="A81" t="s">
        <v>7</v>
      </c>
      <c r="B81" t="s">
        <v>8</v>
      </c>
      <c r="C81" t="s">
        <v>9</v>
      </c>
      <c r="D81" t="s">
        <v>92</v>
      </c>
      <c r="E81" t="s">
        <v>13</v>
      </c>
      <c r="F81" t="s">
        <v>12</v>
      </c>
      <c r="G81">
        <v>0</v>
      </c>
      <c r="H81">
        <v>25329.144</v>
      </c>
      <c r="I81">
        <v>17476.39</v>
      </c>
      <c r="J81">
        <v>15393.035</v>
      </c>
      <c r="K81">
        <v>15192.976000000001</v>
      </c>
      <c r="L81">
        <v>14035.575000000001</v>
      </c>
      <c r="M81">
        <v>14226.614</v>
      </c>
      <c r="N81">
        <v>15065.675999999999</v>
      </c>
      <c r="O81">
        <v>17041.842000000001</v>
      </c>
      <c r="P81">
        <v>17321.349999999999</v>
      </c>
      <c r="Q81">
        <v>17864.667000000001</v>
      </c>
      <c r="R81">
        <v>18915.442999999999</v>
      </c>
      <c r="S81">
        <v>18943.475999999999</v>
      </c>
      <c r="T81">
        <v>19743.881000000001</v>
      </c>
      <c r="U81">
        <v>21995.011999999999</v>
      </c>
      <c r="V81">
        <v>21733.361000000001</v>
      </c>
      <c r="W81">
        <v>21992.968000000001</v>
      </c>
      <c r="X81">
        <v>22589.71</v>
      </c>
      <c r="Y81">
        <v>25163.017</v>
      </c>
      <c r="Z81">
        <v>24051.606</v>
      </c>
      <c r="AA81">
        <v>21762.087</v>
      </c>
      <c r="AB81">
        <v>21436.466</v>
      </c>
      <c r="AC81">
        <v>22397.941999999999</v>
      </c>
      <c r="AD81">
        <v>21064.896000000001</v>
      </c>
      <c r="AE81">
        <v>18911.906999999999</v>
      </c>
      <c r="AF81">
        <v>18337.074000000001</v>
      </c>
      <c r="AG81">
        <v>19103.924999999999</v>
      </c>
      <c r="AH81">
        <v>19340.509999999998</v>
      </c>
      <c r="AI81">
        <v>20991.866000000002</v>
      </c>
      <c r="AJ81">
        <v>19371.417000000001</v>
      </c>
      <c r="AK81">
        <v>19356.034</v>
      </c>
      <c r="AL81">
        <v>18518.719000000001</v>
      </c>
      <c r="AM81">
        <v>18974.026999999998</v>
      </c>
      <c r="AN81">
        <v>11145.531999999999</v>
      </c>
    </row>
    <row r="82" spans="1:40" x14ac:dyDescent="0.2">
      <c r="A82" t="s">
        <v>7</v>
      </c>
      <c r="B82" t="s">
        <v>8</v>
      </c>
      <c r="C82" t="s">
        <v>9</v>
      </c>
      <c r="D82" t="s">
        <v>93</v>
      </c>
      <c r="E82" t="s">
        <v>13</v>
      </c>
      <c r="F82" t="s">
        <v>12</v>
      </c>
      <c r="G82">
        <v>0</v>
      </c>
      <c r="H82">
        <v>13910.800999999999</v>
      </c>
      <c r="I82">
        <v>14182.384</v>
      </c>
      <c r="J82">
        <v>13628.851000000001</v>
      </c>
      <c r="K82">
        <v>13023.298000000001</v>
      </c>
      <c r="L82">
        <v>8222.2906000000003</v>
      </c>
      <c r="M82">
        <v>9553.4454000000005</v>
      </c>
      <c r="N82">
        <v>10519.373</v>
      </c>
      <c r="O82">
        <v>10898.866</v>
      </c>
      <c r="P82">
        <v>10886.178</v>
      </c>
      <c r="Q82">
        <v>11209.967000000001</v>
      </c>
      <c r="R82">
        <v>11266.439</v>
      </c>
      <c r="S82">
        <v>15389.115</v>
      </c>
      <c r="T82">
        <v>15630.071</v>
      </c>
      <c r="U82">
        <v>15545.973</v>
      </c>
      <c r="V82">
        <v>15817.217000000001</v>
      </c>
      <c r="W82">
        <v>16085.458000000001</v>
      </c>
      <c r="X82">
        <v>16303.852999999999</v>
      </c>
      <c r="Y82">
        <v>16830.329000000002</v>
      </c>
      <c r="Z82">
        <v>16892.824000000001</v>
      </c>
      <c r="AA82">
        <v>16986.915000000001</v>
      </c>
      <c r="AB82">
        <v>17018.254000000001</v>
      </c>
      <c r="AC82">
        <v>17202.483</v>
      </c>
      <c r="AD82">
        <v>17436.382000000001</v>
      </c>
      <c r="AE82">
        <v>17616.510999999999</v>
      </c>
      <c r="AF82">
        <v>18177.232</v>
      </c>
      <c r="AG82">
        <v>18686.796999999999</v>
      </c>
      <c r="AH82">
        <v>18966.216</v>
      </c>
      <c r="AI82">
        <v>19114.406999999999</v>
      </c>
      <c r="AJ82">
        <v>19076.631000000001</v>
      </c>
      <c r="AK82">
        <v>19279.016</v>
      </c>
      <c r="AL82">
        <v>19099.142</v>
      </c>
      <c r="AM82">
        <v>18588.618999999999</v>
      </c>
      <c r="AN82">
        <v>8195.1101999999992</v>
      </c>
    </row>
    <row r="83" spans="1:40" x14ac:dyDescent="0.2">
      <c r="A83" t="s">
        <v>7</v>
      </c>
      <c r="B83" t="s">
        <v>8</v>
      </c>
      <c r="C83" t="s">
        <v>9</v>
      </c>
      <c r="D83" t="s">
        <v>94</v>
      </c>
      <c r="E83" t="s">
        <v>13</v>
      </c>
      <c r="F83" t="s">
        <v>12</v>
      </c>
      <c r="G83">
        <v>0</v>
      </c>
      <c r="H83">
        <v>91816.218999999997</v>
      </c>
      <c r="I83">
        <v>86277.221999999994</v>
      </c>
      <c r="J83">
        <v>75843.043999999994</v>
      </c>
      <c r="K83">
        <v>74187.164999999994</v>
      </c>
      <c r="L83">
        <v>72456.267999999996</v>
      </c>
      <c r="M83">
        <v>71384.581999999995</v>
      </c>
      <c r="N83">
        <v>77229.842000000004</v>
      </c>
      <c r="O83">
        <v>75275.429000000004</v>
      </c>
      <c r="P83">
        <v>73689.672000000006</v>
      </c>
      <c r="Q83">
        <v>76388.995999999999</v>
      </c>
      <c r="R83">
        <v>74425.198000000004</v>
      </c>
      <c r="S83">
        <v>74590.150999999998</v>
      </c>
      <c r="T83">
        <v>73585.452999999994</v>
      </c>
      <c r="U83">
        <v>74123.845000000001</v>
      </c>
      <c r="V83">
        <v>73970.948000000004</v>
      </c>
      <c r="W83">
        <v>71212.834000000003</v>
      </c>
      <c r="X83">
        <v>71872.462</v>
      </c>
      <c r="Y83">
        <v>69881.404999999999</v>
      </c>
      <c r="Z83">
        <v>66160.934999999998</v>
      </c>
      <c r="AA83">
        <v>61578.394999999997</v>
      </c>
      <c r="AB83">
        <v>61995.635000000002</v>
      </c>
      <c r="AC83">
        <v>60998.048000000003</v>
      </c>
      <c r="AD83">
        <v>57097.625</v>
      </c>
      <c r="AE83">
        <v>54942.883999999998</v>
      </c>
      <c r="AF83">
        <v>54289.273000000001</v>
      </c>
      <c r="AG83">
        <v>56936.697</v>
      </c>
      <c r="AH83">
        <v>58556.464999999997</v>
      </c>
      <c r="AI83">
        <v>60109.69</v>
      </c>
      <c r="AJ83">
        <v>60641.571000000004</v>
      </c>
      <c r="AK83">
        <v>59802.275999999998</v>
      </c>
      <c r="AL83">
        <v>56288.218999999997</v>
      </c>
      <c r="AM83">
        <v>57454.491999999998</v>
      </c>
      <c r="AN83">
        <v>35441.425000000003</v>
      </c>
    </row>
    <row r="84" spans="1:40" x14ac:dyDescent="0.2">
      <c r="A84" t="s">
        <v>7</v>
      </c>
      <c r="B84" t="s">
        <v>8</v>
      </c>
      <c r="C84" t="s">
        <v>9</v>
      </c>
      <c r="D84" t="s">
        <v>95</v>
      </c>
      <c r="E84" t="s">
        <v>13</v>
      </c>
      <c r="F84" t="s">
        <v>12</v>
      </c>
      <c r="G84">
        <v>0</v>
      </c>
      <c r="H84">
        <v>514979.14</v>
      </c>
      <c r="I84">
        <v>615645.49</v>
      </c>
      <c r="J84">
        <v>571381.18999999994</v>
      </c>
      <c r="K84">
        <v>438321.71</v>
      </c>
      <c r="L84">
        <v>561729.35</v>
      </c>
      <c r="M84">
        <v>642552.99</v>
      </c>
      <c r="N84">
        <v>750748.74</v>
      </c>
      <c r="O84">
        <v>850330.16</v>
      </c>
      <c r="P84">
        <v>852843.58</v>
      </c>
      <c r="Q84">
        <v>954637.06</v>
      </c>
      <c r="R84">
        <v>1056562.2</v>
      </c>
      <c r="S84">
        <v>970720.99</v>
      </c>
      <c r="T84">
        <v>1274200.1000000001</v>
      </c>
      <c r="U84">
        <v>1074580.6000000001</v>
      </c>
      <c r="V84">
        <v>1347242</v>
      </c>
      <c r="W84">
        <v>1346951.8</v>
      </c>
      <c r="X84">
        <v>1657362</v>
      </c>
      <c r="Y84">
        <v>1284280.5</v>
      </c>
      <c r="Z84">
        <v>1284088.3</v>
      </c>
      <c r="AA84">
        <v>1609559.4</v>
      </c>
      <c r="AB84">
        <v>1181438.2</v>
      </c>
      <c r="AC84">
        <v>1408311.4</v>
      </c>
      <c r="AD84">
        <v>1519031</v>
      </c>
      <c r="AE84">
        <v>1394003.3</v>
      </c>
      <c r="AF84">
        <v>1394325.2</v>
      </c>
      <c r="AG84">
        <v>1477432.5</v>
      </c>
      <c r="AH84">
        <v>1528511.2</v>
      </c>
      <c r="AI84">
        <v>1664996.9</v>
      </c>
      <c r="AJ84">
        <v>1796635.5</v>
      </c>
      <c r="AK84">
        <v>1921015.5</v>
      </c>
      <c r="AL84">
        <v>1732678.9</v>
      </c>
      <c r="AM84">
        <v>1750195.9</v>
      </c>
      <c r="AN84">
        <v>1554520.1</v>
      </c>
    </row>
    <row r="85" spans="1:40" x14ac:dyDescent="0.2">
      <c r="A85" t="s">
        <v>7</v>
      </c>
      <c r="B85" t="s">
        <v>8</v>
      </c>
      <c r="C85" t="s">
        <v>9</v>
      </c>
      <c r="D85" t="s">
        <v>96</v>
      </c>
      <c r="E85" t="s">
        <v>13</v>
      </c>
      <c r="F85" t="s">
        <v>12</v>
      </c>
      <c r="G85">
        <v>0</v>
      </c>
      <c r="H85">
        <v>1747520.9</v>
      </c>
      <c r="I85">
        <v>1908572.8</v>
      </c>
      <c r="J85">
        <v>1975904.7</v>
      </c>
      <c r="K85">
        <v>2021952.1</v>
      </c>
      <c r="L85">
        <v>1369372.4</v>
      </c>
      <c r="M85">
        <v>1390988</v>
      </c>
      <c r="N85">
        <v>1429830.3</v>
      </c>
      <c r="O85">
        <v>1441063.3</v>
      </c>
      <c r="P85">
        <v>1431608.4</v>
      </c>
      <c r="Q85">
        <v>1466509.7</v>
      </c>
      <c r="R85">
        <v>1465078</v>
      </c>
      <c r="S85">
        <v>1454447.5</v>
      </c>
      <c r="T85">
        <v>1447969.9</v>
      </c>
      <c r="U85">
        <v>1493523.5</v>
      </c>
      <c r="V85">
        <v>1558465</v>
      </c>
      <c r="W85">
        <v>1613125.1</v>
      </c>
      <c r="X85">
        <v>1694011.4</v>
      </c>
      <c r="Y85">
        <v>1791447.8</v>
      </c>
      <c r="Z85">
        <v>1910141.1</v>
      </c>
      <c r="AA85">
        <v>2064768.6</v>
      </c>
      <c r="AB85">
        <v>2073018.4</v>
      </c>
      <c r="AC85">
        <v>2221061.9</v>
      </c>
      <c r="AD85">
        <v>2181474.5</v>
      </c>
      <c r="AE85">
        <v>2255667</v>
      </c>
      <c r="AF85">
        <v>2433333.7999999998</v>
      </c>
      <c r="AG85">
        <v>2621431.4</v>
      </c>
      <c r="AH85">
        <v>2741877.2</v>
      </c>
      <c r="AI85">
        <v>2852758.4</v>
      </c>
      <c r="AJ85">
        <v>2970276.2</v>
      </c>
      <c r="AK85">
        <v>3003137</v>
      </c>
      <c r="AL85">
        <v>2824081.5</v>
      </c>
      <c r="AM85">
        <v>3086759.8</v>
      </c>
      <c r="AN85">
        <v>2335757.2999999998</v>
      </c>
    </row>
    <row r="86" spans="1:40" x14ac:dyDescent="0.2">
      <c r="A86" t="s">
        <v>7</v>
      </c>
      <c r="B86" t="s">
        <v>8</v>
      </c>
      <c r="C86" t="s">
        <v>9</v>
      </c>
      <c r="D86" t="s">
        <v>97</v>
      </c>
      <c r="E86" t="s">
        <v>13</v>
      </c>
      <c r="F86" t="s">
        <v>12</v>
      </c>
      <c r="G86">
        <v>0</v>
      </c>
      <c r="H86">
        <v>61291.957999999999</v>
      </c>
      <c r="I86">
        <v>62028.798000000003</v>
      </c>
      <c r="J86">
        <v>61849.428</v>
      </c>
      <c r="K86">
        <v>62487.305</v>
      </c>
      <c r="L86">
        <v>63996.851000000002</v>
      </c>
      <c r="M86">
        <v>66449.578999999998</v>
      </c>
      <c r="N86">
        <v>68237.231</v>
      </c>
      <c r="O86">
        <v>69237.974000000002</v>
      </c>
      <c r="P86">
        <v>71685.008000000002</v>
      </c>
      <c r="Q86">
        <v>73050.827999999994</v>
      </c>
      <c r="R86">
        <v>76789.899000000005</v>
      </c>
      <c r="S86">
        <v>79742.664999999994</v>
      </c>
      <c r="T86">
        <v>78073.402000000002</v>
      </c>
      <c r="U86">
        <v>78839.792000000001</v>
      </c>
      <c r="V86">
        <v>76695.527000000002</v>
      </c>
      <c r="W86">
        <v>78989.085999999996</v>
      </c>
      <c r="X86">
        <v>78425.978000000003</v>
      </c>
      <c r="Y86">
        <v>76244.725000000006</v>
      </c>
      <c r="Z86">
        <v>75285.459000000003</v>
      </c>
      <c r="AA86">
        <v>68918.739000000001</v>
      </c>
      <c r="AB86">
        <v>69567.884999999995</v>
      </c>
      <c r="AC86">
        <v>64710.695</v>
      </c>
      <c r="AD86">
        <v>65236.877999999997</v>
      </c>
      <c r="AE86">
        <v>65721.584000000003</v>
      </c>
      <c r="AF86">
        <v>64749.696000000004</v>
      </c>
      <c r="AG86">
        <v>67741.888999999996</v>
      </c>
      <c r="AH86">
        <v>68841.834000000003</v>
      </c>
      <c r="AI86">
        <v>70366.547999999995</v>
      </c>
      <c r="AJ86">
        <v>69662.130999999994</v>
      </c>
      <c r="AK86">
        <v>67491.138000000006</v>
      </c>
      <c r="AL86">
        <v>65712.865000000005</v>
      </c>
      <c r="AM86">
        <v>69083.627999999997</v>
      </c>
      <c r="AN86">
        <v>43402.51</v>
      </c>
    </row>
    <row r="87" spans="1:40" x14ac:dyDescent="0.2">
      <c r="A87" t="s">
        <v>7</v>
      </c>
      <c r="B87" t="s">
        <v>8</v>
      </c>
      <c r="C87" t="s">
        <v>9</v>
      </c>
      <c r="D87" t="s">
        <v>98</v>
      </c>
      <c r="E87" t="s">
        <v>13</v>
      </c>
      <c r="F87" t="s">
        <v>12</v>
      </c>
      <c r="G87">
        <v>0</v>
      </c>
      <c r="H87">
        <v>337750.04</v>
      </c>
      <c r="I87">
        <v>368262.55</v>
      </c>
      <c r="J87">
        <v>377189.3</v>
      </c>
      <c r="K87">
        <v>390861.85</v>
      </c>
      <c r="L87">
        <v>440546.74</v>
      </c>
      <c r="M87">
        <v>443857.26</v>
      </c>
      <c r="N87">
        <v>445866.49</v>
      </c>
      <c r="O87">
        <v>436941.38</v>
      </c>
      <c r="P87">
        <v>462096.54</v>
      </c>
      <c r="Q87">
        <v>528737.77</v>
      </c>
      <c r="R87">
        <v>522620.96</v>
      </c>
      <c r="S87">
        <v>559619.27</v>
      </c>
      <c r="T87">
        <v>575111.61</v>
      </c>
      <c r="U87">
        <v>620706.05000000005</v>
      </c>
      <c r="V87">
        <v>675045.11</v>
      </c>
      <c r="W87">
        <v>709929.03</v>
      </c>
      <c r="X87">
        <v>773575.92</v>
      </c>
      <c r="Y87">
        <v>793250.11</v>
      </c>
      <c r="Z87">
        <v>819066.18</v>
      </c>
      <c r="AA87">
        <v>844899</v>
      </c>
      <c r="AB87">
        <v>880954.28</v>
      </c>
      <c r="AC87">
        <v>895074.01</v>
      </c>
      <c r="AD87">
        <v>910339.76</v>
      </c>
      <c r="AE87">
        <v>908141.47</v>
      </c>
      <c r="AF87">
        <v>946583.08</v>
      </c>
      <c r="AG87">
        <v>948709.61</v>
      </c>
      <c r="AH87">
        <v>983955.81</v>
      </c>
      <c r="AI87">
        <v>1043402.9</v>
      </c>
      <c r="AJ87">
        <v>1076611.7</v>
      </c>
      <c r="AK87">
        <v>1084885.3999999999</v>
      </c>
      <c r="AL87">
        <v>1123078.6000000001</v>
      </c>
      <c r="AM87">
        <v>1174089.2</v>
      </c>
      <c r="AN87">
        <v>878182.8</v>
      </c>
    </row>
    <row r="88" spans="1:40" x14ac:dyDescent="0.2">
      <c r="A88" t="s">
        <v>7</v>
      </c>
      <c r="B88" t="s">
        <v>8</v>
      </c>
      <c r="C88" t="s">
        <v>9</v>
      </c>
      <c r="D88" t="s">
        <v>99</v>
      </c>
      <c r="E88" t="s">
        <v>13</v>
      </c>
      <c r="F88" t="s">
        <v>12</v>
      </c>
      <c r="G88">
        <v>0</v>
      </c>
      <c r="H88">
        <v>148143.5</v>
      </c>
      <c r="I88">
        <v>73454.025999999998</v>
      </c>
      <c r="J88">
        <v>94001.565000000002</v>
      </c>
      <c r="K88">
        <v>104501.27</v>
      </c>
      <c r="L88">
        <v>114014.24</v>
      </c>
      <c r="M88">
        <v>118055.9</v>
      </c>
      <c r="N88">
        <v>111442.27</v>
      </c>
      <c r="O88">
        <v>126727.03999999999</v>
      </c>
      <c r="P88">
        <v>141030.16</v>
      </c>
      <c r="Q88">
        <v>150594.41</v>
      </c>
      <c r="R88">
        <v>155969.72</v>
      </c>
      <c r="S88">
        <v>171232.04</v>
      </c>
      <c r="T88">
        <v>168274.89</v>
      </c>
      <c r="U88">
        <v>172808.14</v>
      </c>
      <c r="V88">
        <v>193711.23</v>
      </c>
      <c r="W88">
        <v>193468.58</v>
      </c>
      <c r="X88">
        <v>176910.54</v>
      </c>
      <c r="Y88">
        <v>137191.94</v>
      </c>
      <c r="Z88">
        <v>172587.64</v>
      </c>
      <c r="AA88">
        <v>193249.32</v>
      </c>
      <c r="AB88">
        <v>210050.43</v>
      </c>
      <c r="AC88">
        <v>242374.51</v>
      </c>
      <c r="AD88">
        <v>271139.28000000003</v>
      </c>
      <c r="AE88">
        <v>284955.82</v>
      </c>
      <c r="AF88">
        <v>291112.58</v>
      </c>
      <c r="AG88">
        <v>301103.40000000002</v>
      </c>
      <c r="AH88">
        <v>356851.67</v>
      </c>
      <c r="AI88">
        <v>374355.13</v>
      </c>
      <c r="AJ88">
        <v>382122.28</v>
      </c>
      <c r="AK88">
        <v>394900.3</v>
      </c>
      <c r="AL88">
        <v>364997.4</v>
      </c>
      <c r="AM88">
        <v>379771.68</v>
      </c>
      <c r="AN88">
        <v>225206</v>
      </c>
    </row>
    <row r="89" spans="1:40" x14ac:dyDescent="0.2">
      <c r="A89" t="s">
        <v>7</v>
      </c>
      <c r="B89" t="s">
        <v>8</v>
      </c>
      <c r="C89" t="s">
        <v>9</v>
      </c>
      <c r="D89" t="s">
        <v>100</v>
      </c>
      <c r="E89" t="s">
        <v>13</v>
      </c>
      <c r="F89" t="s">
        <v>12</v>
      </c>
      <c r="G89">
        <v>0</v>
      </c>
      <c r="H89">
        <v>9500.6465000000007</v>
      </c>
      <c r="I89">
        <v>9290.4845999999998</v>
      </c>
      <c r="J89">
        <v>9192.9444999999996</v>
      </c>
      <c r="K89">
        <v>9264.7988000000005</v>
      </c>
      <c r="L89">
        <v>9185.9187000000002</v>
      </c>
      <c r="M89">
        <v>9309.0277000000006</v>
      </c>
      <c r="N89">
        <v>9364.3788999999997</v>
      </c>
      <c r="O89">
        <v>9531.8361999999997</v>
      </c>
      <c r="P89">
        <v>9685.1327999999994</v>
      </c>
      <c r="Q89">
        <v>9915.7453000000005</v>
      </c>
      <c r="R89">
        <v>9959.1362000000008</v>
      </c>
      <c r="S89">
        <v>9866.3503999999994</v>
      </c>
      <c r="T89">
        <v>9981.7906999999996</v>
      </c>
      <c r="U89">
        <v>9946.4617999999991</v>
      </c>
      <c r="V89">
        <v>10054.788</v>
      </c>
      <c r="W89">
        <v>9908.8004000000001</v>
      </c>
      <c r="X89">
        <v>10574.145</v>
      </c>
      <c r="Y89">
        <v>10792.824000000001</v>
      </c>
      <c r="Z89">
        <v>11234.664000000001</v>
      </c>
      <c r="AA89">
        <v>10898.847</v>
      </c>
      <c r="AB89">
        <v>10773.486000000001</v>
      </c>
      <c r="AC89">
        <v>10529.386</v>
      </c>
      <c r="AD89">
        <v>10523.246999999999</v>
      </c>
      <c r="AE89">
        <v>10524.616</v>
      </c>
      <c r="AF89">
        <v>10500.296</v>
      </c>
      <c r="AG89">
        <v>10562.57</v>
      </c>
      <c r="AH89">
        <v>10480.609</v>
      </c>
      <c r="AI89">
        <v>10522.884</v>
      </c>
      <c r="AJ89">
        <v>10573.259</v>
      </c>
      <c r="AK89">
        <v>10434.255999999999</v>
      </c>
      <c r="AL89">
        <v>10241.343999999999</v>
      </c>
      <c r="AM89">
        <v>10351.346</v>
      </c>
      <c r="AN89">
        <v>7830.0492999999997</v>
      </c>
    </row>
    <row r="90" spans="1:40" x14ac:dyDescent="0.2">
      <c r="A90" t="s">
        <v>7</v>
      </c>
      <c r="B90" t="s">
        <v>8</v>
      </c>
      <c r="C90" t="s">
        <v>9</v>
      </c>
      <c r="D90" t="s">
        <v>101</v>
      </c>
      <c r="E90" t="s">
        <v>13</v>
      </c>
      <c r="F90" t="s">
        <v>12</v>
      </c>
      <c r="G90">
        <v>0</v>
      </c>
      <c r="H90">
        <v>42234.892</v>
      </c>
      <c r="I90">
        <v>42723.165999999997</v>
      </c>
      <c r="J90">
        <v>48737.339</v>
      </c>
      <c r="K90">
        <v>51059.508000000002</v>
      </c>
      <c r="L90">
        <v>54975.565999999999</v>
      </c>
      <c r="M90">
        <v>57585.006999999998</v>
      </c>
      <c r="N90">
        <v>59588.413999999997</v>
      </c>
      <c r="O90">
        <v>62919.137000000002</v>
      </c>
      <c r="P90">
        <v>65098.182000000001</v>
      </c>
      <c r="Q90">
        <v>64093.588000000003</v>
      </c>
      <c r="R90">
        <v>69493.751000000004</v>
      </c>
      <c r="S90">
        <v>72755.036999999997</v>
      </c>
      <c r="T90">
        <v>69115.717999999993</v>
      </c>
      <c r="U90">
        <v>72563.343999999997</v>
      </c>
      <c r="V90">
        <v>73523.751999999993</v>
      </c>
      <c r="W90">
        <v>73739.013000000006</v>
      </c>
      <c r="X90">
        <v>75483.081999999995</v>
      </c>
      <c r="Y90">
        <v>79042.929999999993</v>
      </c>
      <c r="Z90">
        <v>80916.679999999993</v>
      </c>
      <c r="AA90">
        <v>77014.216</v>
      </c>
      <c r="AB90">
        <v>80355.834000000003</v>
      </c>
      <c r="AC90">
        <v>83352.087</v>
      </c>
      <c r="AD90">
        <v>88561.557000000001</v>
      </c>
      <c r="AE90">
        <v>84406.877999999997</v>
      </c>
      <c r="AF90">
        <v>82472.217000000004</v>
      </c>
      <c r="AG90">
        <v>86593.046000000002</v>
      </c>
      <c r="AH90">
        <v>87001.932000000001</v>
      </c>
      <c r="AI90">
        <v>86475.834000000003</v>
      </c>
      <c r="AJ90">
        <v>87021.713000000003</v>
      </c>
      <c r="AK90">
        <v>87735.231</v>
      </c>
      <c r="AL90">
        <v>86898.767999999996</v>
      </c>
      <c r="AM90">
        <v>87457.88</v>
      </c>
      <c r="AN90">
        <v>65292.24</v>
      </c>
    </row>
    <row r="91" spans="1:40" x14ac:dyDescent="0.2">
      <c r="A91" t="s">
        <v>7</v>
      </c>
      <c r="B91" t="s">
        <v>8</v>
      </c>
      <c r="C91" t="s">
        <v>9</v>
      </c>
      <c r="D91" t="s">
        <v>102</v>
      </c>
      <c r="E91" t="s">
        <v>13</v>
      </c>
      <c r="F91" t="s">
        <v>12</v>
      </c>
      <c r="G91">
        <v>0</v>
      </c>
      <c r="H91">
        <v>517487.62</v>
      </c>
      <c r="I91">
        <v>504033.15</v>
      </c>
      <c r="J91">
        <v>505167.79</v>
      </c>
      <c r="K91">
        <v>510469.13</v>
      </c>
      <c r="L91">
        <v>492207.98</v>
      </c>
      <c r="M91">
        <v>512317.39</v>
      </c>
      <c r="N91">
        <v>505451.11</v>
      </c>
      <c r="O91">
        <v>521225.22</v>
      </c>
      <c r="P91">
        <v>536034.62</v>
      </c>
      <c r="Q91">
        <v>532511.65</v>
      </c>
      <c r="R91">
        <v>538903.88</v>
      </c>
      <c r="S91">
        <v>530963.56000000006</v>
      </c>
      <c r="T91">
        <v>532972.56000000006</v>
      </c>
      <c r="U91">
        <v>560358.77</v>
      </c>
      <c r="V91">
        <v>560245.41</v>
      </c>
      <c r="W91">
        <v>560676.81999999995</v>
      </c>
      <c r="X91">
        <v>549882.65</v>
      </c>
      <c r="Y91">
        <v>566442.11</v>
      </c>
      <c r="Z91">
        <v>536508.38</v>
      </c>
      <c r="AA91">
        <v>478496.39</v>
      </c>
      <c r="AB91">
        <v>484465.84</v>
      </c>
      <c r="AC91">
        <v>479083.31</v>
      </c>
      <c r="AD91">
        <v>469056.62</v>
      </c>
      <c r="AE91">
        <v>418570.26</v>
      </c>
      <c r="AF91">
        <v>396763.78</v>
      </c>
      <c r="AG91">
        <v>404763.32</v>
      </c>
      <c r="AH91">
        <v>402859.08</v>
      </c>
      <c r="AI91">
        <v>415766.15</v>
      </c>
      <c r="AJ91">
        <v>391804.02</v>
      </c>
      <c r="AK91">
        <v>383683.78</v>
      </c>
      <c r="AL91">
        <v>355281.1</v>
      </c>
      <c r="AM91">
        <v>392223.61</v>
      </c>
      <c r="AN91">
        <v>298356.40000000002</v>
      </c>
    </row>
    <row r="92" spans="1:40" x14ac:dyDescent="0.2">
      <c r="A92" t="s">
        <v>7</v>
      </c>
      <c r="B92" t="s">
        <v>8</v>
      </c>
      <c r="C92" t="s">
        <v>9</v>
      </c>
      <c r="D92" t="s">
        <v>103</v>
      </c>
      <c r="E92" t="s">
        <v>13</v>
      </c>
      <c r="F92" t="s">
        <v>12</v>
      </c>
      <c r="G92">
        <v>0</v>
      </c>
      <c r="H92">
        <v>15955.922</v>
      </c>
      <c r="I92">
        <v>16078.691999999999</v>
      </c>
      <c r="J92">
        <v>15758.014999999999</v>
      </c>
      <c r="K92">
        <v>16087.96</v>
      </c>
      <c r="L92">
        <v>13687.855</v>
      </c>
      <c r="M92">
        <v>14574.784</v>
      </c>
      <c r="N92">
        <v>14820.252</v>
      </c>
      <c r="O92">
        <v>14984.188</v>
      </c>
      <c r="P92">
        <v>14446.324000000001</v>
      </c>
      <c r="Q92">
        <v>14655.537</v>
      </c>
      <c r="R92">
        <v>14897.852000000001</v>
      </c>
      <c r="S92">
        <v>14949.534</v>
      </c>
      <c r="T92">
        <v>14301.069</v>
      </c>
      <c r="U92">
        <v>14880.166999999999</v>
      </c>
      <c r="V92">
        <v>14524.659</v>
      </c>
      <c r="W92">
        <v>14199.57</v>
      </c>
      <c r="X92">
        <v>14271.739</v>
      </c>
      <c r="Y92">
        <v>13991.79</v>
      </c>
      <c r="Z92">
        <v>16456.501</v>
      </c>
      <c r="AA92">
        <v>13554.114</v>
      </c>
      <c r="AB92">
        <v>12881.679</v>
      </c>
      <c r="AC92">
        <v>13183.344999999999</v>
      </c>
      <c r="AD92">
        <v>12931.057000000001</v>
      </c>
      <c r="AE92">
        <v>13375.972</v>
      </c>
      <c r="AF92">
        <v>12666.263999999999</v>
      </c>
      <c r="AG92">
        <v>12674.029</v>
      </c>
      <c r="AH92">
        <v>12923.665999999999</v>
      </c>
      <c r="AI92">
        <v>12720.423000000001</v>
      </c>
      <c r="AJ92">
        <v>12892.691000000001</v>
      </c>
      <c r="AK92">
        <v>13133.422</v>
      </c>
      <c r="AL92">
        <v>12545.552</v>
      </c>
      <c r="AM92">
        <v>12468.366</v>
      </c>
      <c r="AN92">
        <v>5432.5655999999999</v>
      </c>
    </row>
    <row r="93" spans="1:40" x14ac:dyDescent="0.2">
      <c r="A93" t="s">
        <v>7</v>
      </c>
      <c r="B93" t="s">
        <v>8</v>
      </c>
      <c r="C93" t="s">
        <v>9</v>
      </c>
      <c r="D93" t="s">
        <v>104</v>
      </c>
      <c r="E93" t="s">
        <v>13</v>
      </c>
      <c r="F93" t="s">
        <v>12</v>
      </c>
      <c r="G93">
        <v>0</v>
      </c>
      <c r="H93">
        <v>13741.01</v>
      </c>
      <c r="I93">
        <v>13496.602999999999</v>
      </c>
      <c r="J93">
        <v>15966.016</v>
      </c>
      <c r="K93">
        <v>15959.56</v>
      </c>
      <c r="L93">
        <v>13998.522999999999</v>
      </c>
      <c r="M93">
        <v>15063.675999999999</v>
      </c>
      <c r="N93">
        <v>16649.037</v>
      </c>
      <c r="O93">
        <v>17905.68</v>
      </c>
      <c r="P93">
        <v>19077.062999999998</v>
      </c>
      <c r="Q93">
        <v>20151.078000000001</v>
      </c>
      <c r="R93">
        <v>21911.273000000001</v>
      </c>
      <c r="S93">
        <v>23033.49</v>
      </c>
      <c r="T93">
        <v>24619.485000000001</v>
      </c>
      <c r="U93">
        <v>25774.646000000001</v>
      </c>
      <c r="V93">
        <v>28263.254000000001</v>
      </c>
      <c r="W93">
        <v>31024.617999999999</v>
      </c>
      <c r="X93">
        <v>31601.363000000001</v>
      </c>
      <c r="Y93">
        <v>32465.008999999998</v>
      </c>
      <c r="Z93">
        <v>31795.968000000001</v>
      </c>
      <c r="AA93">
        <v>31661.655999999999</v>
      </c>
      <c r="AB93">
        <v>30553.242999999999</v>
      </c>
      <c r="AC93">
        <v>31010.838</v>
      </c>
      <c r="AD93">
        <v>33619.275000000001</v>
      </c>
      <c r="AE93">
        <v>33473.735000000001</v>
      </c>
      <c r="AF93">
        <v>35454.500999999997</v>
      </c>
      <c r="AG93">
        <v>34781.029000000002</v>
      </c>
      <c r="AH93">
        <v>33243.913</v>
      </c>
      <c r="AI93">
        <v>35148.392</v>
      </c>
      <c r="AJ93">
        <v>30189.633999999998</v>
      </c>
      <c r="AK93">
        <v>29932.273000000001</v>
      </c>
      <c r="AL93">
        <v>28950.082999999999</v>
      </c>
      <c r="AM93">
        <v>30085.465</v>
      </c>
      <c r="AN93">
        <v>19172.942999999999</v>
      </c>
    </row>
    <row r="94" spans="1:40" x14ac:dyDescent="0.2">
      <c r="A94" t="s">
        <v>7</v>
      </c>
      <c r="B94" t="s">
        <v>8</v>
      </c>
      <c r="C94" t="s">
        <v>9</v>
      </c>
      <c r="D94" t="s">
        <v>105</v>
      </c>
      <c r="E94" t="s">
        <v>13</v>
      </c>
      <c r="F94" t="s">
        <v>12</v>
      </c>
      <c r="G94">
        <v>0</v>
      </c>
      <c r="H94">
        <v>1212875.2</v>
      </c>
      <c r="I94">
        <v>1218613</v>
      </c>
      <c r="J94">
        <v>1226822.6000000001</v>
      </c>
      <c r="K94">
        <v>1219207.3</v>
      </c>
      <c r="L94">
        <v>1280511.1000000001</v>
      </c>
      <c r="M94">
        <v>1302329.8</v>
      </c>
      <c r="N94">
        <v>1311408.5</v>
      </c>
      <c r="O94">
        <v>1302137.3</v>
      </c>
      <c r="P94">
        <v>1252850.8</v>
      </c>
      <c r="Q94">
        <v>1277154.2</v>
      </c>
      <c r="R94">
        <v>1295237</v>
      </c>
      <c r="S94">
        <v>1268913.8999999999</v>
      </c>
      <c r="T94">
        <v>1291242.1000000001</v>
      </c>
      <c r="U94">
        <v>1286492.2</v>
      </c>
      <c r="V94">
        <v>1281213.3999999999</v>
      </c>
      <c r="W94">
        <v>1294608</v>
      </c>
      <c r="X94">
        <v>1277919.7</v>
      </c>
      <c r="Y94">
        <v>1317242.7</v>
      </c>
      <c r="Z94">
        <v>1253970.1000000001</v>
      </c>
      <c r="AA94">
        <v>1184822.5</v>
      </c>
      <c r="AB94">
        <v>1234589.3</v>
      </c>
      <c r="AC94">
        <v>1287089</v>
      </c>
      <c r="AD94">
        <v>1327265.3999999999</v>
      </c>
      <c r="AE94">
        <v>1346255.8</v>
      </c>
      <c r="AF94">
        <v>1300212.3999999999</v>
      </c>
      <c r="AG94">
        <v>1267094.1000000001</v>
      </c>
      <c r="AH94">
        <v>1253226.6000000001</v>
      </c>
      <c r="AI94">
        <v>1235802.6000000001</v>
      </c>
      <c r="AJ94">
        <v>1192130.3</v>
      </c>
      <c r="AK94">
        <v>1162373</v>
      </c>
      <c r="AL94">
        <v>1098674.3999999999</v>
      </c>
      <c r="AM94">
        <v>1121835.5</v>
      </c>
      <c r="AN94">
        <v>983733.13</v>
      </c>
    </row>
    <row r="95" spans="1:40" x14ac:dyDescent="0.2">
      <c r="A95" t="s">
        <v>7</v>
      </c>
      <c r="B95" t="s">
        <v>8</v>
      </c>
      <c r="C95" t="s">
        <v>9</v>
      </c>
      <c r="D95" t="s">
        <v>106</v>
      </c>
      <c r="E95" t="s">
        <v>13</v>
      </c>
      <c r="F95" t="s">
        <v>12</v>
      </c>
      <c r="G95">
        <v>0</v>
      </c>
      <c r="H95">
        <v>390360.52</v>
      </c>
      <c r="I95">
        <v>377189.25</v>
      </c>
      <c r="J95">
        <v>353654.13</v>
      </c>
      <c r="K95">
        <v>319642.68</v>
      </c>
      <c r="L95">
        <v>283013.87</v>
      </c>
      <c r="M95">
        <v>282129.81</v>
      </c>
      <c r="N95">
        <v>274711.99</v>
      </c>
      <c r="O95">
        <v>289873.13</v>
      </c>
      <c r="P95">
        <v>298715.3</v>
      </c>
      <c r="Q95">
        <v>267230.71000000002</v>
      </c>
      <c r="R95">
        <v>304557.73</v>
      </c>
      <c r="S95">
        <v>306112.71000000002</v>
      </c>
      <c r="T95">
        <v>326455.55</v>
      </c>
      <c r="U95">
        <v>350189.34</v>
      </c>
      <c r="V95">
        <v>360431.98</v>
      </c>
      <c r="W95">
        <v>375325.04</v>
      </c>
      <c r="X95">
        <v>403165.27</v>
      </c>
      <c r="Y95">
        <v>393426.75</v>
      </c>
      <c r="Z95">
        <v>383125.82</v>
      </c>
      <c r="AA95">
        <v>369789.17</v>
      </c>
      <c r="AB95">
        <v>385545.82</v>
      </c>
      <c r="AC95">
        <v>359510.52</v>
      </c>
      <c r="AD95">
        <v>350462.11</v>
      </c>
      <c r="AE95">
        <v>344503.93</v>
      </c>
      <c r="AF95">
        <v>366235.72</v>
      </c>
      <c r="AG95">
        <v>372157.37</v>
      </c>
      <c r="AH95">
        <v>370362.13</v>
      </c>
      <c r="AI95">
        <v>396493.63</v>
      </c>
      <c r="AJ95">
        <v>409576.43</v>
      </c>
      <c r="AK95">
        <v>372158.05</v>
      </c>
      <c r="AL95">
        <v>347129.54</v>
      </c>
      <c r="AM95">
        <v>346359.05</v>
      </c>
      <c r="AN95">
        <v>258973.09</v>
      </c>
    </row>
    <row r="96" spans="1:40" x14ac:dyDescent="0.2">
      <c r="A96" t="s">
        <v>7</v>
      </c>
      <c r="B96" t="s">
        <v>8</v>
      </c>
      <c r="C96" t="s">
        <v>9</v>
      </c>
      <c r="D96" t="s">
        <v>107</v>
      </c>
      <c r="E96" t="s">
        <v>13</v>
      </c>
      <c r="F96" t="s">
        <v>12</v>
      </c>
      <c r="G96">
        <v>0</v>
      </c>
      <c r="H96">
        <v>50893.413999999997</v>
      </c>
      <c r="I96">
        <v>48849.040999999997</v>
      </c>
      <c r="J96">
        <v>50381.802000000003</v>
      </c>
      <c r="K96">
        <v>51503.218000000001</v>
      </c>
      <c r="L96">
        <v>52884.125</v>
      </c>
      <c r="M96">
        <v>54915.500999999997</v>
      </c>
      <c r="N96">
        <v>57396.945</v>
      </c>
      <c r="O96">
        <v>58241.048000000003</v>
      </c>
      <c r="P96">
        <v>65632.209000000003</v>
      </c>
      <c r="Q96">
        <v>66437.570999999996</v>
      </c>
      <c r="R96">
        <v>65862.774000000005</v>
      </c>
      <c r="S96">
        <v>65208.565999999999</v>
      </c>
      <c r="T96">
        <v>65306.803</v>
      </c>
      <c r="U96">
        <v>67030.815000000002</v>
      </c>
      <c r="V96">
        <v>68660.432000000001</v>
      </c>
      <c r="W96">
        <v>69981.990999999995</v>
      </c>
      <c r="X96">
        <v>69426.298999999999</v>
      </c>
      <c r="Y96">
        <v>86906.118000000002</v>
      </c>
      <c r="Z96">
        <v>85359.917000000001</v>
      </c>
      <c r="AA96">
        <v>85780.820999999996</v>
      </c>
      <c r="AB96">
        <v>86285.09</v>
      </c>
      <c r="AC96">
        <v>88108.436000000002</v>
      </c>
      <c r="AD96">
        <v>90214.081000000006</v>
      </c>
      <c r="AE96">
        <v>88753.722999999998</v>
      </c>
      <c r="AF96">
        <v>90524.198000000004</v>
      </c>
      <c r="AG96">
        <v>94191.983999999997</v>
      </c>
      <c r="AH96">
        <v>98975.691000000006</v>
      </c>
      <c r="AI96">
        <v>95366.733999999997</v>
      </c>
      <c r="AJ96">
        <v>97863.705000000002</v>
      </c>
      <c r="AK96">
        <v>104259.17</v>
      </c>
      <c r="AL96">
        <v>104879.97</v>
      </c>
      <c r="AM96">
        <v>108837.68</v>
      </c>
      <c r="AN96">
        <v>42765.88</v>
      </c>
    </row>
    <row r="97" spans="1:40" x14ac:dyDescent="0.2">
      <c r="A97" t="s">
        <v>7</v>
      </c>
      <c r="B97" t="s">
        <v>8</v>
      </c>
      <c r="C97" t="s">
        <v>9</v>
      </c>
      <c r="D97" t="s">
        <v>108</v>
      </c>
      <c r="E97" t="s">
        <v>13</v>
      </c>
      <c r="F97" t="s">
        <v>12</v>
      </c>
      <c r="G97">
        <v>0</v>
      </c>
      <c r="H97">
        <v>18977.864000000001</v>
      </c>
      <c r="I97">
        <v>16570.053</v>
      </c>
      <c r="J97">
        <v>11919.944</v>
      </c>
      <c r="K97">
        <v>5957.5438999999997</v>
      </c>
      <c r="L97">
        <v>1535.8122000000001</v>
      </c>
      <c r="M97">
        <v>-3327.9007000000001</v>
      </c>
      <c r="N97">
        <v>9117.6190000000006</v>
      </c>
      <c r="O97">
        <v>-435.55392000000001</v>
      </c>
      <c r="P97">
        <v>9291.1342999999997</v>
      </c>
      <c r="Q97">
        <v>-1165.7085</v>
      </c>
      <c r="R97">
        <v>-1420.0148999999999</v>
      </c>
      <c r="S97">
        <v>-924.68230000000005</v>
      </c>
      <c r="T97">
        <v>-1204.9709</v>
      </c>
      <c r="U97">
        <v>-646.73853999999994</v>
      </c>
      <c r="V97">
        <v>-669.42025999999998</v>
      </c>
      <c r="W97">
        <v>-63.612136999999997</v>
      </c>
      <c r="X97">
        <v>176.33792</v>
      </c>
      <c r="Y97">
        <v>2258.8609999999999</v>
      </c>
      <c r="Z97">
        <v>2320.5873999999999</v>
      </c>
      <c r="AA97">
        <v>12365.371999999999</v>
      </c>
      <c r="AB97">
        <v>1656.893</v>
      </c>
      <c r="AC97">
        <v>3420.0916999999999</v>
      </c>
      <c r="AD97">
        <v>5158.7088000000003</v>
      </c>
      <c r="AE97">
        <v>5318.9502000000002</v>
      </c>
      <c r="AF97">
        <v>5848.8514999999998</v>
      </c>
      <c r="AG97">
        <v>6499.0183999999999</v>
      </c>
      <c r="AH97">
        <v>5229.2488000000003</v>
      </c>
      <c r="AI97">
        <v>6072.7605999999996</v>
      </c>
      <c r="AJ97">
        <v>7689.3809000000001</v>
      </c>
      <c r="AK97">
        <v>7679.8846999999996</v>
      </c>
      <c r="AL97">
        <v>7818.8104000000003</v>
      </c>
      <c r="AM97">
        <v>8852.4375</v>
      </c>
      <c r="AN97">
        <v>1013.455</v>
      </c>
    </row>
    <row r="98" spans="1:40" x14ac:dyDescent="0.2">
      <c r="A98" t="s">
        <v>7</v>
      </c>
      <c r="B98" t="s">
        <v>8</v>
      </c>
      <c r="C98" t="s">
        <v>9</v>
      </c>
      <c r="D98" t="s">
        <v>109</v>
      </c>
      <c r="E98" t="s">
        <v>13</v>
      </c>
      <c r="F98" t="s">
        <v>12</v>
      </c>
      <c r="G98">
        <v>0</v>
      </c>
      <c r="H98">
        <v>70321.870999999999</v>
      </c>
      <c r="I98">
        <v>80291.702999999994</v>
      </c>
      <c r="J98">
        <v>83432.740999999995</v>
      </c>
      <c r="K98">
        <v>86269.770999999993</v>
      </c>
      <c r="L98">
        <v>46983.15</v>
      </c>
      <c r="M98">
        <v>50121.550999999999</v>
      </c>
      <c r="N98">
        <v>50463.686999999998</v>
      </c>
      <c r="O98">
        <v>50723.909</v>
      </c>
      <c r="P98">
        <v>50992.798999999999</v>
      </c>
      <c r="Q98">
        <v>52379.675000000003</v>
      </c>
      <c r="R98">
        <v>51056.248</v>
      </c>
      <c r="S98">
        <v>51190.080999999998</v>
      </c>
      <c r="T98">
        <v>51550.053</v>
      </c>
      <c r="U98">
        <v>53128.84</v>
      </c>
      <c r="V98">
        <v>52855.945</v>
      </c>
      <c r="W98">
        <v>54422.754999999997</v>
      </c>
      <c r="X98">
        <v>55984.606</v>
      </c>
      <c r="Y98">
        <v>56961.57</v>
      </c>
      <c r="Z98">
        <v>57980.610999999997</v>
      </c>
      <c r="AA98">
        <v>59200.216</v>
      </c>
      <c r="AB98">
        <v>163804.01</v>
      </c>
      <c r="AC98">
        <v>165507.62</v>
      </c>
      <c r="AD98">
        <v>165186.56</v>
      </c>
      <c r="AE98">
        <v>164939.04</v>
      </c>
      <c r="AF98">
        <v>165493.53</v>
      </c>
      <c r="AG98">
        <v>167365.5</v>
      </c>
      <c r="AH98">
        <v>169574.67</v>
      </c>
      <c r="AI98">
        <v>171743.3</v>
      </c>
      <c r="AJ98">
        <v>172702.31</v>
      </c>
      <c r="AK98">
        <v>174251.75</v>
      </c>
      <c r="AL98">
        <v>174325.36</v>
      </c>
      <c r="AM98">
        <v>175305.24</v>
      </c>
      <c r="AN98">
        <v>145784.68</v>
      </c>
    </row>
    <row r="99" spans="1:40" x14ac:dyDescent="0.2">
      <c r="A99" t="s">
        <v>7</v>
      </c>
      <c r="B99" t="s">
        <v>8</v>
      </c>
      <c r="C99" t="s">
        <v>9</v>
      </c>
      <c r="D99" t="s">
        <v>110</v>
      </c>
      <c r="E99" t="s">
        <v>13</v>
      </c>
      <c r="F99" t="s">
        <v>12</v>
      </c>
      <c r="G99">
        <v>0</v>
      </c>
      <c r="H99">
        <v>30.775279000000001</v>
      </c>
      <c r="I99">
        <v>30.850992999999999</v>
      </c>
      <c r="J99">
        <v>33.375661000000001</v>
      </c>
      <c r="K99">
        <v>35.885024000000001</v>
      </c>
      <c r="L99">
        <v>36.033337000000003</v>
      </c>
      <c r="M99">
        <v>36.516514000000001</v>
      </c>
      <c r="N99">
        <v>37.158244000000003</v>
      </c>
      <c r="O99">
        <v>37.674267</v>
      </c>
      <c r="P99">
        <v>38.264420000000001</v>
      </c>
      <c r="Q99">
        <v>38.736482000000002</v>
      </c>
      <c r="R99">
        <v>42.435302999999998</v>
      </c>
      <c r="S99">
        <v>40.538769000000002</v>
      </c>
      <c r="T99">
        <v>48.706356</v>
      </c>
      <c r="U99">
        <v>51.413082000000003</v>
      </c>
      <c r="V99">
        <v>54.114066999999999</v>
      </c>
      <c r="W99">
        <v>56.700946999999999</v>
      </c>
      <c r="X99">
        <v>88.955989000000002</v>
      </c>
      <c r="Y99">
        <v>94.679237000000001</v>
      </c>
      <c r="Z99">
        <v>90.808510999999996</v>
      </c>
      <c r="AA99">
        <v>80.295846999999995</v>
      </c>
      <c r="AB99">
        <v>84.441160999999994</v>
      </c>
      <c r="AC99">
        <v>81.401965000000004</v>
      </c>
      <c r="AD99">
        <v>78.537390000000002</v>
      </c>
      <c r="AE99">
        <v>79.096621999999996</v>
      </c>
      <c r="AF99">
        <v>86.716802999999999</v>
      </c>
      <c r="AG99">
        <v>91.112255000000005</v>
      </c>
      <c r="AH99">
        <v>95.516582999999997</v>
      </c>
      <c r="AI99">
        <v>96.244912999999997</v>
      </c>
      <c r="AJ99">
        <v>98.948864</v>
      </c>
      <c r="AK99">
        <v>104.48146</v>
      </c>
      <c r="AL99">
        <v>105.34471000000001</v>
      </c>
      <c r="AM99">
        <v>108.1914</v>
      </c>
      <c r="AN99">
        <v>73.635362000000001</v>
      </c>
    </row>
    <row r="100" spans="1:40" x14ac:dyDescent="0.2">
      <c r="A100" t="s">
        <v>7</v>
      </c>
      <c r="B100" t="s">
        <v>8</v>
      </c>
      <c r="C100" t="s">
        <v>9</v>
      </c>
      <c r="D100" t="s">
        <v>111</v>
      </c>
      <c r="E100" t="s">
        <v>13</v>
      </c>
      <c r="F100" t="s">
        <v>12</v>
      </c>
      <c r="G100">
        <v>0</v>
      </c>
      <c r="H100">
        <v>154.70653999999999</v>
      </c>
      <c r="I100">
        <v>155.57346999999999</v>
      </c>
      <c r="J100">
        <v>159.88486</v>
      </c>
      <c r="K100">
        <v>165.15443999999999</v>
      </c>
      <c r="L100">
        <v>172.54355000000001</v>
      </c>
      <c r="M100">
        <v>179.52631</v>
      </c>
      <c r="N100">
        <v>184.41022000000001</v>
      </c>
      <c r="O100">
        <v>197.73840999999999</v>
      </c>
      <c r="P100">
        <v>205.75406000000001</v>
      </c>
      <c r="Q100">
        <v>217.49922000000001</v>
      </c>
      <c r="R100">
        <v>231.9863</v>
      </c>
      <c r="S100">
        <v>236.2569</v>
      </c>
      <c r="T100">
        <v>254.68874</v>
      </c>
      <c r="U100">
        <v>255.71344999999999</v>
      </c>
      <c r="V100">
        <v>271.85928999999999</v>
      </c>
      <c r="W100">
        <v>257.16618</v>
      </c>
      <c r="X100">
        <v>259.40875999999997</v>
      </c>
      <c r="Y100">
        <v>276.34764000000001</v>
      </c>
      <c r="Z100">
        <v>278.75452999999999</v>
      </c>
      <c r="AA100">
        <v>286.18416999999999</v>
      </c>
      <c r="AB100">
        <v>282.5428</v>
      </c>
      <c r="AC100">
        <v>294.18556000000001</v>
      </c>
      <c r="AD100">
        <v>274.73849999999999</v>
      </c>
      <c r="AE100">
        <v>277.64362</v>
      </c>
      <c r="AF100">
        <v>284.4255</v>
      </c>
      <c r="AG100">
        <v>289.00306</v>
      </c>
      <c r="AH100">
        <v>292.81925000000001</v>
      </c>
      <c r="AI100">
        <v>293.44914</v>
      </c>
      <c r="AJ100">
        <v>300.30770000000001</v>
      </c>
      <c r="AK100">
        <v>307.04942999999997</v>
      </c>
      <c r="AL100">
        <v>284.58958999999999</v>
      </c>
      <c r="AM100">
        <v>283.26416</v>
      </c>
      <c r="AN100">
        <v>233.63390000000001</v>
      </c>
    </row>
    <row r="101" spans="1:40" x14ac:dyDescent="0.2">
      <c r="A101" t="s">
        <v>7</v>
      </c>
      <c r="B101" t="s">
        <v>8</v>
      </c>
      <c r="C101" t="s">
        <v>9</v>
      </c>
      <c r="D101" t="s">
        <v>112</v>
      </c>
      <c r="E101" t="s">
        <v>13</v>
      </c>
      <c r="F101" t="s">
        <v>12</v>
      </c>
      <c r="G101">
        <v>0</v>
      </c>
      <c r="H101">
        <v>264485.17</v>
      </c>
      <c r="I101">
        <v>291763.52</v>
      </c>
      <c r="J101">
        <v>320706.40999999997</v>
      </c>
      <c r="K101">
        <v>357550.7</v>
      </c>
      <c r="L101">
        <v>380852.67</v>
      </c>
      <c r="M101">
        <v>413357.73</v>
      </c>
      <c r="N101">
        <v>446657.24</v>
      </c>
      <c r="O101">
        <v>474442.62</v>
      </c>
      <c r="P101">
        <v>393882.46</v>
      </c>
      <c r="Q101">
        <v>425115.8</v>
      </c>
      <c r="R101">
        <v>455872.47</v>
      </c>
      <c r="S101">
        <v>468730.37</v>
      </c>
      <c r="T101">
        <v>494577.67</v>
      </c>
      <c r="U101">
        <v>503863.08</v>
      </c>
      <c r="V101">
        <v>510407.56</v>
      </c>
      <c r="W101">
        <v>516901.87</v>
      </c>
      <c r="X101">
        <v>521165.65</v>
      </c>
      <c r="Y101">
        <v>535518.71</v>
      </c>
      <c r="Z101">
        <v>547885.26</v>
      </c>
      <c r="AA101">
        <v>551384.89</v>
      </c>
      <c r="AB101">
        <v>613432.93000000005</v>
      </c>
      <c r="AC101">
        <v>642757.34</v>
      </c>
      <c r="AD101">
        <v>652345.99</v>
      </c>
      <c r="AE101">
        <v>665587.03</v>
      </c>
      <c r="AF101">
        <v>659635.80000000005</v>
      </c>
      <c r="AG101">
        <v>659033.5</v>
      </c>
      <c r="AH101">
        <v>659518.24</v>
      </c>
      <c r="AI101">
        <v>682897.28</v>
      </c>
      <c r="AJ101">
        <v>700768.38</v>
      </c>
      <c r="AK101">
        <v>676274.26</v>
      </c>
      <c r="AL101">
        <v>631128.04</v>
      </c>
      <c r="AM101">
        <v>647630.52</v>
      </c>
      <c r="AN101">
        <v>558453.14</v>
      </c>
    </row>
    <row r="102" spans="1:40" x14ac:dyDescent="0.2">
      <c r="A102" t="s">
        <v>7</v>
      </c>
      <c r="B102" t="s">
        <v>8</v>
      </c>
      <c r="C102" t="s">
        <v>9</v>
      </c>
      <c r="D102" t="s">
        <v>113</v>
      </c>
      <c r="E102" t="s">
        <v>13</v>
      </c>
      <c r="F102" t="s">
        <v>12</v>
      </c>
      <c r="G102">
        <v>0</v>
      </c>
      <c r="H102">
        <v>27912.254000000001</v>
      </c>
      <c r="I102">
        <v>283076.17</v>
      </c>
      <c r="J102">
        <v>21095.471000000001</v>
      </c>
      <c r="K102">
        <v>33283.207000000002</v>
      </c>
      <c r="L102">
        <v>37030.095000000001</v>
      </c>
      <c r="M102">
        <v>39110.682000000001</v>
      </c>
      <c r="N102">
        <v>38297.910000000003</v>
      </c>
      <c r="O102">
        <v>43350.879999999997</v>
      </c>
      <c r="P102">
        <v>42950.781999999999</v>
      </c>
      <c r="Q102">
        <v>46941.775000000001</v>
      </c>
      <c r="R102">
        <v>49308.483</v>
      </c>
      <c r="S102">
        <v>53335.205000000002</v>
      </c>
      <c r="T102">
        <v>55660.247000000003</v>
      </c>
      <c r="U102">
        <v>58251.288</v>
      </c>
      <c r="V102">
        <v>61707.688999999998</v>
      </c>
      <c r="W102">
        <v>69498.743000000002</v>
      </c>
      <c r="X102">
        <v>71160.506999999998</v>
      </c>
      <c r="Y102">
        <v>72742.879000000001</v>
      </c>
      <c r="Z102">
        <v>78110.17</v>
      </c>
      <c r="AA102">
        <v>81510.286999999997</v>
      </c>
      <c r="AB102">
        <v>83089.077000000005</v>
      </c>
      <c r="AC102">
        <v>81484.523000000001</v>
      </c>
      <c r="AD102">
        <v>92474.221999999994</v>
      </c>
      <c r="AE102">
        <v>90788.856</v>
      </c>
      <c r="AF102">
        <v>87461.048999999999</v>
      </c>
      <c r="AG102">
        <v>91975.271999999997</v>
      </c>
      <c r="AH102">
        <v>97998.415999999997</v>
      </c>
      <c r="AI102">
        <v>101065.29</v>
      </c>
      <c r="AJ102">
        <v>104294.49</v>
      </c>
      <c r="AK102">
        <v>97485.572</v>
      </c>
      <c r="AL102">
        <v>93776.463000000003</v>
      </c>
      <c r="AM102">
        <v>99583</v>
      </c>
      <c r="AN102">
        <v>78601.763000000006</v>
      </c>
    </row>
    <row r="103" spans="1:40" x14ac:dyDescent="0.2">
      <c r="A103" t="s">
        <v>7</v>
      </c>
      <c r="B103" t="s">
        <v>8</v>
      </c>
      <c r="C103" t="s">
        <v>9</v>
      </c>
      <c r="D103" t="s">
        <v>114</v>
      </c>
      <c r="E103" t="s">
        <v>13</v>
      </c>
      <c r="F103" t="s">
        <v>12</v>
      </c>
      <c r="G103">
        <v>0</v>
      </c>
      <c r="H103">
        <v>-94649.505000000005</v>
      </c>
      <c r="I103">
        <v>-80727.157000000007</v>
      </c>
      <c r="J103">
        <v>-66002.644</v>
      </c>
      <c r="K103">
        <v>-51630.351999999999</v>
      </c>
      <c r="L103">
        <v>-36652.372000000003</v>
      </c>
      <c r="M103">
        <v>-22106.626</v>
      </c>
      <c r="N103">
        <v>-7723.0351000000001</v>
      </c>
      <c r="O103">
        <v>7029.4443000000001</v>
      </c>
      <c r="P103">
        <v>21038.429</v>
      </c>
      <c r="Q103">
        <v>35611.817000000003</v>
      </c>
      <c r="R103">
        <v>50648.650999999998</v>
      </c>
      <c r="S103">
        <v>48818.754000000001</v>
      </c>
      <c r="T103">
        <v>46856.678999999996</v>
      </c>
      <c r="U103">
        <v>44911.972000000002</v>
      </c>
      <c r="V103">
        <v>43231.459000000003</v>
      </c>
      <c r="W103">
        <v>40891.034</v>
      </c>
      <c r="X103">
        <v>39057.228000000003</v>
      </c>
      <c r="Y103">
        <v>37456.881000000001</v>
      </c>
      <c r="Z103">
        <v>35733.093999999997</v>
      </c>
      <c r="AA103">
        <v>34556.063000000002</v>
      </c>
      <c r="AB103">
        <v>33433.131000000001</v>
      </c>
      <c r="AC103">
        <v>30913.982</v>
      </c>
      <c r="AD103">
        <v>29801.829000000002</v>
      </c>
      <c r="AE103">
        <v>28505.606</v>
      </c>
      <c r="AF103">
        <v>26689.145</v>
      </c>
      <c r="AG103">
        <v>34751.925999999999</v>
      </c>
      <c r="AH103">
        <v>40651.184999999998</v>
      </c>
      <c r="AI103">
        <v>44166.571000000004</v>
      </c>
      <c r="AJ103">
        <v>44881.294000000002</v>
      </c>
      <c r="AK103">
        <v>46616.536999999997</v>
      </c>
      <c r="AL103">
        <v>47637.514999999999</v>
      </c>
      <c r="AM103">
        <v>51665.826000000001</v>
      </c>
      <c r="AN103">
        <v>37971.313999999998</v>
      </c>
    </row>
    <row r="104" spans="1:40" x14ac:dyDescent="0.2">
      <c r="A104" t="s">
        <v>7</v>
      </c>
      <c r="B104" t="s">
        <v>8</v>
      </c>
      <c r="C104" t="s">
        <v>9</v>
      </c>
      <c r="D104" t="s">
        <v>115</v>
      </c>
      <c r="E104" t="s">
        <v>13</v>
      </c>
      <c r="F104" t="s">
        <v>12</v>
      </c>
      <c r="G104">
        <v>0</v>
      </c>
      <c r="H104">
        <v>11580.816999999999</v>
      </c>
      <c r="I104">
        <v>11864.626</v>
      </c>
      <c r="J104">
        <v>14013.804</v>
      </c>
      <c r="K104">
        <v>15457.218000000001</v>
      </c>
      <c r="L104">
        <v>16524.577000000001</v>
      </c>
      <c r="M104">
        <v>18325.018</v>
      </c>
      <c r="N104">
        <v>18711.159</v>
      </c>
      <c r="O104">
        <v>19718.442999999999</v>
      </c>
      <c r="P104">
        <v>21254.113000000001</v>
      </c>
      <c r="Q104">
        <v>20623.452000000001</v>
      </c>
      <c r="R104">
        <v>19466.185000000001</v>
      </c>
      <c r="S104">
        <v>20439.156999999999</v>
      </c>
      <c r="T104">
        <v>20173.581999999999</v>
      </c>
      <c r="U104">
        <v>22513.243999999999</v>
      </c>
      <c r="V104">
        <v>21237.567999999999</v>
      </c>
      <c r="W104">
        <v>20575.064999999999</v>
      </c>
      <c r="X104">
        <v>18514.581999999999</v>
      </c>
      <c r="Y104">
        <v>17278.076000000001</v>
      </c>
      <c r="Z104">
        <v>20865.414000000001</v>
      </c>
      <c r="AA104">
        <v>24388.923999999999</v>
      </c>
      <c r="AB104">
        <v>23284.291000000001</v>
      </c>
      <c r="AC104">
        <v>23681.743999999999</v>
      </c>
      <c r="AD104">
        <v>25689.304</v>
      </c>
      <c r="AE104">
        <v>25000.446</v>
      </c>
      <c r="AF104">
        <v>26196.992999999999</v>
      </c>
      <c r="AG104">
        <v>27082.662</v>
      </c>
      <c r="AH104">
        <v>28108.098999999998</v>
      </c>
      <c r="AI104">
        <v>29174.833999999999</v>
      </c>
      <c r="AJ104">
        <v>30070.564999999999</v>
      </c>
      <c r="AK104">
        <v>34265.267999999996</v>
      </c>
      <c r="AL104">
        <v>27604.582999999999</v>
      </c>
      <c r="AM104">
        <v>28625.117999999999</v>
      </c>
      <c r="AN104">
        <v>23170.345000000001</v>
      </c>
    </row>
    <row r="105" spans="1:40" x14ac:dyDescent="0.2">
      <c r="A105" t="s">
        <v>7</v>
      </c>
      <c r="B105" t="s">
        <v>8</v>
      </c>
      <c r="C105" t="s">
        <v>9</v>
      </c>
      <c r="D105" t="s">
        <v>116</v>
      </c>
      <c r="E105" t="s">
        <v>13</v>
      </c>
      <c r="F105" t="s">
        <v>12</v>
      </c>
      <c r="G105">
        <v>0</v>
      </c>
      <c r="H105">
        <v>10413.129999999999</v>
      </c>
      <c r="I105">
        <v>9999.0373</v>
      </c>
      <c r="J105">
        <v>10757.898999999999</v>
      </c>
      <c r="K105">
        <v>11157.279</v>
      </c>
      <c r="L105">
        <v>11904.82</v>
      </c>
      <c r="M105">
        <v>12728.047</v>
      </c>
      <c r="N105">
        <v>12692.296</v>
      </c>
      <c r="O105">
        <v>12264.546</v>
      </c>
      <c r="P105">
        <v>13330.569</v>
      </c>
      <c r="Q105">
        <v>13143.635</v>
      </c>
      <c r="R105">
        <v>13164.022000000001</v>
      </c>
      <c r="S105">
        <v>13264.306</v>
      </c>
      <c r="T105">
        <v>13171.736999999999</v>
      </c>
      <c r="U105">
        <v>11873.392</v>
      </c>
      <c r="V105">
        <v>12009.164000000001</v>
      </c>
      <c r="W105">
        <v>12746.252</v>
      </c>
      <c r="X105">
        <v>12838.023999999999</v>
      </c>
      <c r="Y105">
        <v>12847.725</v>
      </c>
      <c r="Z105">
        <v>12849.143</v>
      </c>
      <c r="AA105">
        <v>13132.475</v>
      </c>
      <c r="AB105">
        <v>13318.281000000001</v>
      </c>
      <c r="AC105">
        <v>13502.974</v>
      </c>
      <c r="AD105">
        <v>13747.951999999999</v>
      </c>
      <c r="AE105">
        <v>13713.018</v>
      </c>
      <c r="AF105">
        <v>14182.465</v>
      </c>
      <c r="AG105">
        <v>14398.207</v>
      </c>
      <c r="AH105">
        <v>14521.511</v>
      </c>
      <c r="AI105">
        <v>14470.564</v>
      </c>
      <c r="AJ105">
        <v>14710.272999999999</v>
      </c>
      <c r="AK105">
        <v>14967.071</v>
      </c>
      <c r="AL105">
        <v>15031.242</v>
      </c>
      <c r="AM105">
        <v>15214.882</v>
      </c>
      <c r="AN105">
        <v>11760.111000000001</v>
      </c>
    </row>
    <row r="106" spans="1:40" x14ac:dyDescent="0.2">
      <c r="A106" t="s">
        <v>7</v>
      </c>
      <c r="B106" t="s">
        <v>8</v>
      </c>
      <c r="C106" t="s">
        <v>9</v>
      </c>
      <c r="D106" t="s">
        <v>117</v>
      </c>
      <c r="E106" t="s">
        <v>13</v>
      </c>
      <c r="F106" t="s">
        <v>12</v>
      </c>
      <c r="G106">
        <v>0</v>
      </c>
      <c r="H106">
        <v>89517.062999999995</v>
      </c>
      <c r="I106">
        <v>92962.303</v>
      </c>
      <c r="J106">
        <v>81264.403000000006</v>
      </c>
      <c r="K106">
        <v>77354.036999999997</v>
      </c>
      <c r="L106">
        <v>92316.870999999999</v>
      </c>
      <c r="M106">
        <v>98621.358999999997</v>
      </c>
      <c r="N106">
        <v>98745.369000000006</v>
      </c>
      <c r="O106">
        <v>91406.694000000003</v>
      </c>
      <c r="P106">
        <v>89365.07</v>
      </c>
      <c r="Q106">
        <v>85139.660999999993</v>
      </c>
      <c r="R106">
        <v>89706.222999999998</v>
      </c>
      <c r="S106">
        <v>87746.691999999995</v>
      </c>
      <c r="T106">
        <v>85617.312999999995</v>
      </c>
      <c r="U106">
        <v>92340.043000000005</v>
      </c>
      <c r="V106">
        <v>94482.64</v>
      </c>
      <c r="W106">
        <v>100282.67</v>
      </c>
      <c r="X106">
        <v>100420.12</v>
      </c>
      <c r="Y106">
        <v>95075.705000000002</v>
      </c>
      <c r="Z106">
        <v>102036.01</v>
      </c>
      <c r="AA106">
        <v>101225.29</v>
      </c>
      <c r="AB106">
        <v>107664.7</v>
      </c>
      <c r="AC106">
        <v>62163.64</v>
      </c>
      <c r="AD106">
        <v>92188.941000000006</v>
      </c>
      <c r="AE106">
        <v>88992.195999999996</v>
      </c>
      <c r="AF106">
        <v>79691.972999999998</v>
      </c>
      <c r="AG106">
        <v>71657.381999999998</v>
      </c>
      <c r="AH106">
        <v>65427.824000000001</v>
      </c>
      <c r="AI106">
        <v>75738.702000000005</v>
      </c>
      <c r="AJ106">
        <v>85653.171000000002</v>
      </c>
      <c r="AK106">
        <v>88046.357999999993</v>
      </c>
      <c r="AL106">
        <v>66260.402000000002</v>
      </c>
      <c r="AM106">
        <v>99418.63</v>
      </c>
      <c r="AN106">
        <v>56941.644999999997</v>
      </c>
    </row>
    <row r="107" spans="1:40" x14ac:dyDescent="0.2">
      <c r="A107" t="s">
        <v>7</v>
      </c>
      <c r="B107" t="s">
        <v>8</v>
      </c>
      <c r="C107" t="s">
        <v>9</v>
      </c>
      <c r="D107" t="s">
        <v>118</v>
      </c>
      <c r="E107" t="s">
        <v>13</v>
      </c>
      <c r="F107" t="s">
        <v>12</v>
      </c>
      <c r="G107">
        <v>0</v>
      </c>
      <c r="H107">
        <v>249.90562</v>
      </c>
      <c r="I107">
        <v>259.44657000000001</v>
      </c>
      <c r="J107">
        <v>242.23445000000001</v>
      </c>
      <c r="K107">
        <v>326.51301000000001</v>
      </c>
      <c r="L107">
        <v>354.86966000000001</v>
      </c>
      <c r="M107">
        <v>400.93441000000001</v>
      </c>
      <c r="N107">
        <v>412.99545999999998</v>
      </c>
      <c r="O107">
        <v>394.52199000000002</v>
      </c>
      <c r="P107">
        <v>388.96586000000002</v>
      </c>
      <c r="Q107">
        <v>438.07432</v>
      </c>
      <c r="R107">
        <v>335.52848</v>
      </c>
      <c r="S107">
        <v>343.39596999999998</v>
      </c>
      <c r="T107">
        <v>293.62367999999998</v>
      </c>
      <c r="U107">
        <v>386.2525</v>
      </c>
      <c r="V107">
        <v>397.67178999999999</v>
      </c>
      <c r="W107">
        <v>369.69029</v>
      </c>
      <c r="X107">
        <v>442.98714999999999</v>
      </c>
      <c r="Y107">
        <v>400.21266000000003</v>
      </c>
      <c r="Z107">
        <v>444.13463000000002</v>
      </c>
      <c r="AA107">
        <v>519.27389000000005</v>
      </c>
      <c r="AB107">
        <v>607.68389999999999</v>
      </c>
      <c r="AC107">
        <v>522.85392999999999</v>
      </c>
      <c r="AD107">
        <v>473.51103000000001</v>
      </c>
      <c r="AE107">
        <v>393.31144</v>
      </c>
      <c r="AF107">
        <v>408.02510999999998</v>
      </c>
      <c r="AG107">
        <v>462.7022</v>
      </c>
      <c r="AH107">
        <v>354.90571999999997</v>
      </c>
      <c r="AI107">
        <v>266.33526999999998</v>
      </c>
      <c r="AJ107">
        <v>576.53085999999996</v>
      </c>
      <c r="AK107">
        <v>489.92344000000003</v>
      </c>
      <c r="AL107">
        <v>445.75851999999998</v>
      </c>
      <c r="AM107">
        <v>451.22852999999998</v>
      </c>
      <c r="AN107">
        <v>179.50658999999999</v>
      </c>
    </row>
    <row r="108" spans="1:40" x14ac:dyDescent="0.2">
      <c r="A108" t="s">
        <v>7</v>
      </c>
      <c r="B108" t="s">
        <v>8</v>
      </c>
      <c r="C108" t="s">
        <v>9</v>
      </c>
      <c r="D108" t="s">
        <v>119</v>
      </c>
      <c r="E108" t="s">
        <v>13</v>
      </c>
      <c r="F108" t="s">
        <v>12</v>
      </c>
      <c r="G108">
        <v>0</v>
      </c>
      <c r="H108">
        <v>237.38544999999999</v>
      </c>
      <c r="I108">
        <v>229.29113000000001</v>
      </c>
      <c r="J108">
        <v>240.28017</v>
      </c>
      <c r="K108">
        <v>244.08121</v>
      </c>
      <c r="L108">
        <v>249.57159999999999</v>
      </c>
      <c r="M108">
        <v>240.11569</v>
      </c>
      <c r="N108">
        <v>234.24691999999999</v>
      </c>
      <c r="O108">
        <v>258.15721000000002</v>
      </c>
      <c r="P108">
        <v>261.53066999999999</v>
      </c>
      <c r="Q108">
        <v>257.4513</v>
      </c>
      <c r="R108">
        <v>273.59584000000001</v>
      </c>
      <c r="S108">
        <v>250.45603</v>
      </c>
      <c r="T108">
        <v>257.84845000000001</v>
      </c>
      <c r="U108">
        <v>272.05838999999997</v>
      </c>
      <c r="V108">
        <v>274.56743999999998</v>
      </c>
      <c r="W108">
        <v>275.25357000000002</v>
      </c>
      <c r="X108">
        <v>283.79113000000001</v>
      </c>
      <c r="Y108">
        <v>263.76866999999999</v>
      </c>
      <c r="Z108">
        <v>285.62155999999999</v>
      </c>
      <c r="AA108">
        <v>267.83528999999999</v>
      </c>
      <c r="AB108">
        <v>251.53611000000001</v>
      </c>
      <c r="AC108">
        <v>242.45544000000001</v>
      </c>
      <c r="AD108">
        <v>251.99724000000001</v>
      </c>
      <c r="AE108">
        <v>250.69223</v>
      </c>
      <c r="AF108">
        <v>219.59956</v>
      </c>
      <c r="AG108">
        <v>212.72769</v>
      </c>
      <c r="AH108">
        <v>200.54322999999999</v>
      </c>
      <c r="AI108">
        <v>207.48276000000001</v>
      </c>
      <c r="AJ108">
        <v>205.976</v>
      </c>
      <c r="AK108">
        <v>202.54082</v>
      </c>
      <c r="AL108">
        <v>187.4468</v>
      </c>
      <c r="AM108">
        <v>185.84656000000001</v>
      </c>
      <c r="AN108">
        <v>9.5928863</v>
      </c>
    </row>
    <row r="109" spans="1:40" x14ac:dyDescent="0.2">
      <c r="A109" t="s">
        <v>7</v>
      </c>
      <c r="B109" t="s">
        <v>8</v>
      </c>
      <c r="C109" t="s">
        <v>9</v>
      </c>
      <c r="D109" t="s">
        <v>120</v>
      </c>
      <c r="E109" t="s">
        <v>13</v>
      </c>
      <c r="F109" t="s">
        <v>12</v>
      </c>
      <c r="G109">
        <v>0</v>
      </c>
      <c r="H109">
        <v>37595.752999999997</v>
      </c>
      <c r="I109">
        <v>41165.777999999998</v>
      </c>
      <c r="J109">
        <v>43396.749000000003</v>
      </c>
      <c r="K109">
        <v>44274.637000000002</v>
      </c>
      <c r="L109">
        <v>44908.999000000003</v>
      </c>
      <c r="M109">
        <v>45164.468000000001</v>
      </c>
      <c r="N109">
        <v>45590.478000000003</v>
      </c>
      <c r="O109">
        <v>45907.095999999998</v>
      </c>
      <c r="P109">
        <v>45021.442999999999</v>
      </c>
      <c r="Q109">
        <v>45733.224999999999</v>
      </c>
      <c r="R109">
        <v>46820.565999999999</v>
      </c>
      <c r="S109">
        <v>45917.688999999998</v>
      </c>
      <c r="T109">
        <v>53842.466999999997</v>
      </c>
      <c r="U109">
        <v>55720.415000000001</v>
      </c>
      <c r="V109">
        <v>57995.964</v>
      </c>
      <c r="W109">
        <v>55193.027999999998</v>
      </c>
      <c r="X109">
        <v>56689.857000000004</v>
      </c>
      <c r="Y109">
        <v>56865.284</v>
      </c>
      <c r="Z109">
        <v>58028.358999999997</v>
      </c>
      <c r="AA109">
        <v>58465.15</v>
      </c>
      <c r="AB109">
        <v>59293.078000000001</v>
      </c>
      <c r="AC109">
        <v>61535.097000000002</v>
      </c>
      <c r="AD109">
        <v>62775.368000000002</v>
      </c>
      <c r="AE109">
        <v>61481.358</v>
      </c>
      <c r="AF109">
        <v>64071.408000000003</v>
      </c>
      <c r="AG109">
        <v>67239.849000000002</v>
      </c>
      <c r="AH109">
        <v>69706.413</v>
      </c>
      <c r="AI109">
        <v>68686.892000000007</v>
      </c>
      <c r="AJ109">
        <v>68783.442999999999</v>
      </c>
      <c r="AK109">
        <v>70876.52</v>
      </c>
      <c r="AL109">
        <v>71354.369000000006</v>
      </c>
      <c r="AM109">
        <v>70483.481</v>
      </c>
      <c r="AN109">
        <v>49760.495000000003</v>
      </c>
    </row>
    <row r="110" spans="1:40" x14ac:dyDescent="0.2">
      <c r="A110" t="s">
        <v>7</v>
      </c>
      <c r="B110" t="s">
        <v>8</v>
      </c>
      <c r="C110" t="s">
        <v>9</v>
      </c>
      <c r="D110" t="s">
        <v>121</v>
      </c>
      <c r="E110" t="s">
        <v>13</v>
      </c>
      <c r="F110" t="s">
        <v>12</v>
      </c>
      <c r="G110">
        <v>0</v>
      </c>
      <c r="H110">
        <v>2051.5097999999998</v>
      </c>
      <c r="I110">
        <v>2092.9706000000001</v>
      </c>
      <c r="J110">
        <v>2255.1269000000002</v>
      </c>
      <c r="K110">
        <v>2240.3661000000002</v>
      </c>
      <c r="L110">
        <v>3473.3186000000001</v>
      </c>
      <c r="M110">
        <v>3228.4079000000002</v>
      </c>
      <c r="N110">
        <v>2945.837</v>
      </c>
      <c r="O110">
        <v>2809.8886000000002</v>
      </c>
      <c r="P110">
        <v>2295.3245000000002</v>
      </c>
      <c r="Q110">
        <v>2841.8159000000001</v>
      </c>
      <c r="R110">
        <v>2505.5144</v>
      </c>
      <c r="S110">
        <v>2986.7892000000002</v>
      </c>
      <c r="T110">
        <v>3253.0189</v>
      </c>
      <c r="U110">
        <v>3820.5138000000002</v>
      </c>
      <c r="V110">
        <v>4257.8581999999997</v>
      </c>
      <c r="W110">
        <v>4938.1081999999997</v>
      </c>
      <c r="X110">
        <v>4893.0578999999998</v>
      </c>
      <c r="Y110">
        <v>5117.1544999999996</v>
      </c>
      <c r="Z110">
        <v>4991.5594000000001</v>
      </c>
      <c r="AA110">
        <v>5197.7457000000004</v>
      </c>
      <c r="AB110">
        <v>5363.6448</v>
      </c>
      <c r="AC110">
        <v>6164.5286999999998</v>
      </c>
      <c r="AD110">
        <v>5914.3172999999997</v>
      </c>
      <c r="AE110">
        <v>5828.6511</v>
      </c>
      <c r="AF110">
        <v>5952.9162999999999</v>
      </c>
      <c r="AG110">
        <v>5997.5658000000003</v>
      </c>
      <c r="AH110">
        <v>6079.0216</v>
      </c>
      <c r="AI110">
        <v>6194.5246999999999</v>
      </c>
      <c r="AJ110">
        <v>6137.2716</v>
      </c>
      <c r="AK110">
        <v>5896.3990000000003</v>
      </c>
      <c r="AL110">
        <v>5699.4486999999999</v>
      </c>
      <c r="AM110">
        <v>5959.9309000000003</v>
      </c>
      <c r="AN110">
        <v>3665.9085</v>
      </c>
    </row>
    <row r="111" spans="1:40" x14ac:dyDescent="0.2">
      <c r="A111" t="s">
        <v>7</v>
      </c>
      <c r="B111" t="s">
        <v>8</v>
      </c>
      <c r="C111" t="s">
        <v>9</v>
      </c>
      <c r="D111" t="s">
        <v>122</v>
      </c>
      <c r="E111" t="s">
        <v>13</v>
      </c>
      <c r="F111" t="s">
        <v>12</v>
      </c>
      <c r="G111">
        <v>0</v>
      </c>
      <c r="H111">
        <v>42897.33</v>
      </c>
      <c r="I111">
        <v>44548.02</v>
      </c>
      <c r="J111">
        <v>25697.348999999998</v>
      </c>
      <c r="K111">
        <v>18608.724999999999</v>
      </c>
      <c r="L111">
        <v>17698.251</v>
      </c>
      <c r="M111">
        <v>17941.252</v>
      </c>
      <c r="N111">
        <v>24472.027999999998</v>
      </c>
      <c r="O111">
        <v>22808.079000000002</v>
      </c>
      <c r="P111">
        <v>16119.249</v>
      </c>
      <c r="Q111">
        <v>13989.861000000001</v>
      </c>
      <c r="R111">
        <v>10100.733</v>
      </c>
      <c r="S111">
        <v>13049.632</v>
      </c>
      <c r="T111">
        <v>14366.651</v>
      </c>
      <c r="U111">
        <v>15302.655000000001</v>
      </c>
      <c r="V111">
        <v>16658.133999999998</v>
      </c>
      <c r="W111">
        <v>18413.493999999999</v>
      </c>
      <c r="X111">
        <v>19147.406999999999</v>
      </c>
      <c r="Y111">
        <v>19356.664000000001</v>
      </c>
      <c r="Z111">
        <v>17741.131000000001</v>
      </c>
      <c r="AA111">
        <v>12669.853999999999</v>
      </c>
      <c r="AB111">
        <v>10488.492</v>
      </c>
      <c r="AC111">
        <v>10670.567999999999</v>
      </c>
      <c r="AD111">
        <v>11028.281999999999</v>
      </c>
      <c r="AE111">
        <v>10512.996999999999</v>
      </c>
      <c r="AF111">
        <v>11222.841</v>
      </c>
      <c r="AG111">
        <v>12375.458000000001</v>
      </c>
      <c r="AH111">
        <v>13284.445</v>
      </c>
      <c r="AI111">
        <v>13991.725</v>
      </c>
      <c r="AJ111">
        <v>14596.237999999999</v>
      </c>
      <c r="AK111">
        <v>14528.884</v>
      </c>
      <c r="AL111">
        <v>13695.972</v>
      </c>
      <c r="AM111">
        <v>14323.927</v>
      </c>
      <c r="AN111">
        <v>5306.0385999999999</v>
      </c>
    </row>
    <row r="112" spans="1:40" x14ac:dyDescent="0.2">
      <c r="A112" t="s">
        <v>7</v>
      </c>
      <c r="B112" t="s">
        <v>8</v>
      </c>
      <c r="C112" t="s">
        <v>9</v>
      </c>
      <c r="D112" t="s">
        <v>123</v>
      </c>
      <c r="E112" t="s">
        <v>13</v>
      </c>
      <c r="F112" t="s">
        <v>12</v>
      </c>
      <c r="G112">
        <v>0</v>
      </c>
      <c r="H112">
        <v>12736.234</v>
      </c>
      <c r="I112">
        <v>13299.438</v>
      </c>
      <c r="J112">
        <v>12659.904</v>
      </c>
      <c r="K112">
        <v>12697.341</v>
      </c>
      <c r="L112">
        <v>12011.63</v>
      </c>
      <c r="M112">
        <v>9563.4377999999997</v>
      </c>
      <c r="N112">
        <v>9591.0820999999996</v>
      </c>
      <c r="O112">
        <v>8858.7726000000002</v>
      </c>
      <c r="P112">
        <v>8061.1985000000004</v>
      </c>
      <c r="Q112">
        <v>8455.9141999999993</v>
      </c>
      <c r="R112">
        <v>9030.3965000000007</v>
      </c>
      <c r="S112">
        <v>9554.9022999999997</v>
      </c>
      <c r="T112">
        <v>10343.991</v>
      </c>
      <c r="U112">
        <v>10814.888999999999</v>
      </c>
      <c r="V112">
        <v>12143.483</v>
      </c>
      <c r="W112">
        <v>12439.392</v>
      </c>
      <c r="X112">
        <v>12351.518</v>
      </c>
      <c r="Y112">
        <v>11856.416999999999</v>
      </c>
      <c r="Z112">
        <v>11729.027</v>
      </c>
      <c r="AA112">
        <v>11174.753000000001</v>
      </c>
      <c r="AB112">
        <v>11967.842000000001</v>
      </c>
      <c r="AC112">
        <v>11757.2</v>
      </c>
      <c r="AD112">
        <v>11451.142</v>
      </c>
      <c r="AE112">
        <v>10782.472</v>
      </c>
      <c r="AF112">
        <v>10378.901</v>
      </c>
      <c r="AG112">
        <v>9960.5445</v>
      </c>
      <c r="AH112">
        <v>9625.2227999999996</v>
      </c>
      <c r="AI112">
        <v>9896.0097000000005</v>
      </c>
      <c r="AJ112">
        <v>10336.708000000001</v>
      </c>
      <c r="AK112">
        <v>10390.700000000001</v>
      </c>
      <c r="AL112">
        <v>8595.2481000000007</v>
      </c>
      <c r="AM112">
        <v>8798.0221000000001</v>
      </c>
      <c r="AN112">
        <v>7052.34</v>
      </c>
    </row>
    <row r="113" spans="1:40" x14ac:dyDescent="0.2">
      <c r="A113" t="s">
        <v>7</v>
      </c>
      <c r="B113" t="s">
        <v>8</v>
      </c>
      <c r="C113" t="s">
        <v>9</v>
      </c>
      <c r="D113" t="s">
        <v>124</v>
      </c>
      <c r="E113" t="s">
        <v>13</v>
      </c>
      <c r="F113" t="s">
        <v>12</v>
      </c>
      <c r="G113">
        <v>0</v>
      </c>
      <c r="H113">
        <v>13178.877</v>
      </c>
      <c r="I113">
        <v>10872.794</v>
      </c>
      <c r="J113">
        <v>5618.1629000000003</v>
      </c>
      <c r="K113">
        <v>2356.6390999999999</v>
      </c>
      <c r="L113">
        <v>-2492.3728999999998</v>
      </c>
      <c r="M113">
        <v>-2733.3753999999999</v>
      </c>
      <c r="N113">
        <v>-2847.6781999999998</v>
      </c>
      <c r="O113">
        <v>-1637.2553</v>
      </c>
      <c r="P113">
        <v>-1189.9707000000001</v>
      </c>
      <c r="Q113">
        <v>1671.9916000000001</v>
      </c>
      <c r="R113">
        <v>-2170.7721000000001</v>
      </c>
      <c r="S113">
        <v>-2052.9964</v>
      </c>
      <c r="T113">
        <v>-401.32650000000001</v>
      </c>
      <c r="U113">
        <v>226.17828</v>
      </c>
      <c r="V113">
        <v>3883.0169999999998</v>
      </c>
      <c r="W113">
        <v>4620.2867999999999</v>
      </c>
      <c r="X113">
        <v>4265.8963999999996</v>
      </c>
      <c r="Y113">
        <v>5182.7884000000004</v>
      </c>
      <c r="Z113">
        <v>4336.6648999999998</v>
      </c>
      <c r="AA113">
        <v>6528.7212</v>
      </c>
      <c r="AB113">
        <v>9373.4006000000008</v>
      </c>
      <c r="AC113">
        <v>8167.3144000000002</v>
      </c>
      <c r="AD113">
        <v>6610.3154000000004</v>
      </c>
      <c r="AE113">
        <v>7795.9511000000002</v>
      </c>
      <c r="AF113">
        <v>11566.214</v>
      </c>
      <c r="AG113">
        <v>10315.539000000001</v>
      </c>
      <c r="AH113">
        <v>8454.1996999999992</v>
      </c>
      <c r="AI113">
        <v>6994.0402999999997</v>
      </c>
      <c r="AJ113">
        <v>9900.8629999999994</v>
      </c>
      <c r="AK113">
        <v>8096.8846999999996</v>
      </c>
      <c r="AL113">
        <v>10534.725</v>
      </c>
      <c r="AM113">
        <v>12349.305</v>
      </c>
      <c r="AN113">
        <v>5324.6772000000001</v>
      </c>
    </row>
    <row r="114" spans="1:40" x14ac:dyDescent="0.2">
      <c r="A114" t="s">
        <v>7</v>
      </c>
      <c r="B114" t="s">
        <v>8</v>
      </c>
      <c r="C114" t="s">
        <v>9</v>
      </c>
      <c r="D114" t="s">
        <v>125</v>
      </c>
      <c r="E114" t="s">
        <v>13</v>
      </c>
      <c r="F114" t="s">
        <v>12</v>
      </c>
      <c r="G114">
        <v>0</v>
      </c>
      <c r="H114">
        <v>1125.8009999999999</v>
      </c>
      <c r="I114">
        <v>1188.9129</v>
      </c>
      <c r="J114">
        <v>1184.3737000000001</v>
      </c>
      <c r="K114">
        <v>1283.2429999999999</v>
      </c>
      <c r="L114">
        <v>1378.8941</v>
      </c>
      <c r="M114">
        <v>1333.3036999999999</v>
      </c>
      <c r="N114">
        <v>1511.4911</v>
      </c>
      <c r="O114">
        <v>1594.2396000000001</v>
      </c>
      <c r="P114">
        <v>1665.2711999999999</v>
      </c>
      <c r="Q114">
        <v>1626.1805999999999</v>
      </c>
      <c r="R114">
        <v>1737.0861</v>
      </c>
      <c r="S114">
        <v>1793.0478000000001</v>
      </c>
      <c r="T114">
        <v>1626.2954</v>
      </c>
      <c r="U114">
        <v>1644.5428999999999</v>
      </c>
      <c r="V114">
        <v>1833.6633999999999</v>
      </c>
      <c r="W114">
        <v>1948.3967</v>
      </c>
      <c r="X114">
        <v>1742.7056</v>
      </c>
      <c r="Y114">
        <v>1488.5959</v>
      </c>
      <c r="Z114">
        <v>1253.0681999999999</v>
      </c>
      <c r="AA114">
        <v>2020.3081999999999</v>
      </c>
      <c r="AB114">
        <v>1357.1701</v>
      </c>
      <c r="AC114">
        <v>1420.1214</v>
      </c>
      <c r="AD114">
        <v>1262.1626000000001</v>
      </c>
      <c r="AE114">
        <v>1116.5654999999999</v>
      </c>
      <c r="AF114">
        <v>1424.1086</v>
      </c>
      <c r="AG114">
        <v>1950.6967999999999</v>
      </c>
      <c r="AH114">
        <v>1922.0974000000001</v>
      </c>
      <c r="AI114">
        <v>2077.3224</v>
      </c>
      <c r="AJ114">
        <v>2141.0138000000002</v>
      </c>
      <c r="AK114">
        <v>2303.7444999999998</v>
      </c>
      <c r="AL114">
        <v>2314.7905000000001</v>
      </c>
      <c r="AM114">
        <v>2382.4717000000001</v>
      </c>
      <c r="AN114">
        <v>2218.1010999999999</v>
      </c>
    </row>
    <row r="115" spans="1:40" x14ac:dyDescent="0.2">
      <c r="A115" t="s">
        <v>7</v>
      </c>
      <c r="B115" t="s">
        <v>8</v>
      </c>
      <c r="C115" t="s">
        <v>9</v>
      </c>
      <c r="D115" t="s">
        <v>126</v>
      </c>
      <c r="E115" t="s">
        <v>13</v>
      </c>
      <c r="F115" t="s">
        <v>12</v>
      </c>
      <c r="G115">
        <v>0</v>
      </c>
      <c r="H115">
        <v>49776.597999999998</v>
      </c>
      <c r="I115">
        <v>50758.165000000001</v>
      </c>
      <c r="J115">
        <v>50913.853999999999</v>
      </c>
      <c r="K115">
        <v>51479.652999999998</v>
      </c>
      <c r="L115">
        <v>53711.423000000003</v>
      </c>
      <c r="M115">
        <v>53881.213000000003</v>
      </c>
      <c r="N115">
        <v>55736.519</v>
      </c>
      <c r="O115">
        <v>56792.843000000001</v>
      </c>
      <c r="P115">
        <v>57870.508000000002</v>
      </c>
      <c r="Q115">
        <v>59678.637000000002</v>
      </c>
      <c r="R115">
        <v>61320.377999999997</v>
      </c>
      <c r="S115">
        <v>64948.904000000002</v>
      </c>
      <c r="T115">
        <v>65856.900999999998</v>
      </c>
      <c r="U115">
        <v>65467.654000000002</v>
      </c>
      <c r="V115">
        <v>71931.663</v>
      </c>
      <c r="W115">
        <v>74786.146999999997</v>
      </c>
      <c r="X115">
        <v>74807.031000000003</v>
      </c>
      <c r="Y115">
        <v>74421.197</v>
      </c>
      <c r="Z115">
        <v>74722.305999999997</v>
      </c>
      <c r="AA115">
        <v>71898.180999999997</v>
      </c>
      <c r="AB115">
        <v>73424.536999999997</v>
      </c>
      <c r="AC115">
        <v>77155.078999999998</v>
      </c>
      <c r="AD115">
        <v>80804.429000000004</v>
      </c>
      <c r="AE115">
        <v>80970.176999999996</v>
      </c>
      <c r="AF115">
        <v>80809.260999999999</v>
      </c>
      <c r="AG115">
        <v>83842.338000000003</v>
      </c>
      <c r="AH115">
        <v>83505.491999999998</v>
      </c>
      <c r="AI115">
        <v>88262.535000000003</v>
      </c>
      <c r="AJ115">
        <v>90980.837</v>
      </c>
      <c r="AK115">
        <v>97226.434999999998</v>
      </c>
      <c r="AL115">
        <v>90738.138999999996</v>
      </c>
      <c r="AM115">
        <v>99467.24</v>
      </c>
      <c r="AN115">
        <v>67962.646999999997</v>
      </c>
    </row>
    <row r="116" spans="1:40" x14ac:dyDescent="0.2">
      <c r="A116" t="s">
        <v>7</v>
      </c>
      <c r="B116" t="s">
        <v>8</v>
      </c>
      <c r="C116" t="s">
        <v>9</v>
      </c>
      <c r="D116" t="s">
        <v>127</v>
      </c>
      <c r="E116" t="s">
        <v>13</v>
      </c>
      <c r="F116" t="s">
        <v>12</v>
      </c>
      <c r="G116">
        <v>0</v>
      </c>
      <c r="H116">
        <v>102.42006000000001</v>
      </c>
      <c r="I116">
        <v>103.23148</v>
      </c>
      <c r="J116">
        <v>108.84716</v>
      </c>
      <c r="K116">
        <v>107.97378999999999</v>
      </c>
      <c r="L116">
        <v>108.63552</v>
      </c>
      <c r="M116">
        <v>105.26541</v>
      </c>
      <c r="N116">
        <v>109.06157</v>
      </c>
      <c r="O116">
        <v>107.67435</v>
      </c>
      <c r="P116">
        <v>106.81144</v>
      </c>
      <c r="Q116">
        <v>108.07572</v>
      </c>
      <c r="R116">
        <v>106.2205</v>
      </c>
      <c r="S116">
        <v>106.73984</v>
      </c>
      <c r="T116">
        <v>107.24654</v>
      </c>
      <c r="U116">
        <v>104.21453</v>
      </c>
      <c r="V116">
        <v>99.042922000000004</v>
      </c>
      <c r="W116">
        <v>97.981092000000004</v>
      </c>
      <c r="X116">
        <v>93.604994000000005</v>
      </c>
      <c r="Y116">
        <v>93.366997999999995</v>
      </c>
      <c r="Z116">
        <v>94.214815999999999</v>
      </c>
      <c r="AA116">
        <v>90.418890000000005</v>
      </c>
      <c r="AB116">
        <v>88.049250000000001</v>
      </c>
      <c r="AC116">
        <v>86.671064999999999</v>
      </c>
      <c r="AD116">
        <v>89.554563000000002</v>
      </c>
      <c r="AE116">
        <v>91.664356999999995</v>
      </c>
      <c r="AF116">
        <v>85.591641999999993</v>
      </c>
      <c r="AG116">
        <v>88.899438000000004</v>
      </c>
      <c r="AH116">
        <v>86.985388</v>
      </c>
      <c r="AI116">
        <v>83.842113999999995</v>
      </c>
      <c r="AJ116">
        <v>87.225566000000001</v>
      </c>
      <c r="AK116">
        <v>83.692980000000006</v>
      </c>
      <c r="AL116">
        <v>70.103706000000003</v>
      </c>
      <c r="AM116">
        <v>73.953118000000003</v>
      </c>
      <c r="AN116">
        <v>-4.6747206999999999E-2</v>
      </c>
    </row>
    <row r="117" spans="1:40" x14ac:dyDescent="0.2">
      <c r="A117" t="s">
        <v>7</v>
      </c>
      <c r="B117" t="s">
        <v>8</v>
      </c>
      <c r="C117" t="s">
        <v>9</v>
      </c>
      <c r="D117" t="s">
        <v>128</v>
      </c>
      <c r="E117" t="s">
        <v>13</v>
      </c>
      <c r="F117" t="s">
        <v>12</v>
      </c>
      <c r="G117">
        <v>0</v>
      </c>
      <c r="H117">
        <v>43963.053999999996</v>
      </c>
      <c r="I117">
        <v>36599.019999999997</v>
      </c>
      <c r="J117">
        <v>29378.928</v>
      </c>
      <c r="K117">
        <v>22614.694</v>
      </c>
      <c r="L117">
        <v>19340.89</v>
      </c>
      <c r="M117">
        <v>15957.549000000001</v>
      </c>
      <c r="N117">
        <v>15293.155000000001</v>
      </c>
      <c r="O117">
        <v>14007.414000000001</v>
      </c>
      <c r="P117">
        <v>12301.557000000001</v>
      </c>
      <c r="Q117">
        <v>10322.297</v>
      </c>
      <c r="R117">
        <v>9119.9552999999996</v>
      </c>
      <c r="S117">
        <v>10165.847</v>
      </c>
      <c r="T117">
        <v>9975.9415000000008</v>
      </c>
      <c r="U117">
        <v>10494.071</v>
      </c>
      <c r="V117">
        <v>10871.388999999999</v>
      </c>
      <c r="W117">
        <v>11551.837</v>
      </c>
      <c r="X117">
        <v>10595.305</v>
      </c>
      <c r="Y117">
        <v>10434.798000000001</v>
      </c>
      <c r="Z117">
        <v>11205.643</v>
      </c>
      <c r="AA117">
        <v>11560.164000000001</v>
      </c>
      <c r="AB117">
        <v>12378.859</v>
      </c>
      <c r="AC117">
        <v>12787.965</v>
      </c>
      <c r="AD117">
        <v>12343.902</v>
      </c>
      <c r="AE117">
        <v>12144.136</v>
      </c>
      <c r="AF117">
        <v>12735.08</v>
      </c>
      <c r="AG117">
        <v>12083.897999999999</v>
      </c>
      <c r="AH117">
        <v>12599.018</v>
      </c>
      <c r="AI117">
        <v>12399.451999999999</v>
      </c>
      <c r="AJ117">
        <v>13191.446</v>
      </c>
      <c r="AK117">
        <v>14005.898999999999</v>
      </c>
      <c r="AL117">
        <v>13883.714</v>
      </c>
      <c r="AM117">
        <v>14001.718000000001</v>
      </c>
      <c r="AN117">
        <v>9232.5969000000005</v>
      </c>
    </row>
    <row r="118" spans="1:40" x14ac:dyDescent="0.2">
      <c r="A118" t="s">
        <v>7</v>
      </c>
      <c r="B118" t="s">
        <v>8</v>
      </c>
      <c r="C118" t="s">
        <v>9</v>
      </c>
      <c r="D118" t="s">
        <v>129</v>
      </c>
      <c r="E118" t="s">
        <v>13</v>
      </c>
      <c r="F118" t="s">
        <v>12</v>
      </c>
      <c r="G118">
        <v>0</v>
      </c>
      <c r="H118">
        <v>73610.142999999996</v>
      </c>
      <c r="I118">
        <v>72421.448999999993</v>
      </c>
      <c r="J118">
        <v>77135.294999999998</v>
      </c>
      <c r="K118">
        <v>80022.591</v>
      </c>
      <c r="L118">
        <v>-214554.21</v>
      </c>
      <c r="M118">
        <v>-211835.64</v>
      </c>
      <c r="N118">
        <v>-208954.34</v>
      </c>
      <c r="O118">
        <v>-206355.18</v>
      </c>
      <c r="P118">
        <v>-203613.69</v>
      </c>
      <c r="Q118">
        <v>-202022.65</v>
      </c>
      <c r="R118">
        <v>-201321.5</v>
      </c>
      <c r="S118">
        <v>-188695.42</v>
      </c>
      <c r="T118">
        <v>-175527.26</v>
      </c>
      <c r="U118">
        <v>-160311.98000000001</v>
      </c>
      <c r="V118">
        <v>-145985.98000000001</v>
      </c>
      <c r="W118">
        <v>-128622.11</v>
      </c>
      <c r="X118">
        <v>-137337.59</v>
      </c>
      <c r="Y118">
        <v>-142998.07</v>
      </c>
      <c r="Z118">
        <v>-140114.07</v>
      </c>
      <c r="AA118">
        <v>-136402.94</v>
      </c>
      <c r="AB118">
        <v>-64537.982000000004</v>
      </c>
      <c r="AC118">
        <v>-120317.92</v>
      </c>
      <c r="AD118">
        <v>-119254.8</v>
      </c>
      <c r="AE118">
        <v>-119333.31</v>
      </c>
      <c r="AF118">
        <v>-119043.98</v>
      </c>
      <c r="AG118">
        <v>-118486.81</v>
      </c>
      <c r="AH118">
        <v>-117529.17</v>
      </c>
      <c r="AI118">
        <v>-117715.39</v>
      </c>
      <c r="AJ118">
        <v>-118231.85</v>
      </c>
      <c r="AK118">
        <v>-117529.33</v>
      </c>
      <c r="AL118">
        <v>-116951.18</v>
      </c>
      <c r="AM118">
        <v>-116885.01</v>
      </c>
      <c r="AN118">
        <v>-148311.95000000001</v>
      </c>
    </row>
    <row r="119" spans="1:40" x14ac:dyDescent="0.2">
      <c r="A119" t="s">
        <v>7</v>
      </c>
      <c r="B119" t="s">
        <v>8</v>
      </c>
      <c r="C119" t="s">
        <v>9</v>
      </c>
      <c r="D119" t="s">
        <v>130</v>
      </c>
      <c r="E119" t="s">
        <v>13</v>
      </c>
      <c r="F119" t="s">
        <v>12</v>
      </c>
      <c r="G119">
        <v>0</v>
      </c>
      <c r="H119">
        <v>149.05654999999999</v>
      </c>
      <c r="I119">
        <v>138.45015000000001</v>
      </c>
      <c r="J119">
        <v>190.06568999999999</v>
      </c>
      <c r="K119">
        <v>170.00798</v>
      </c>
      <c r="L119">
        <v>174.10650999999999</v>
      </c>
      <c r="M119">
        <v>243.92412999999999</v>
      </c>
      <c r="N119">
        <v>304.94706000000002</v>
      </c>
      <c r="O119">
        <v>364.39596</v>
      </c>
      <c r="P119">
        <v>371.32418000000001</v>
      </c>
      <c r="Q119">
        <v>492.73235</v>
      </c>
      <c r="R119">
        <v>551.91192000000001</v>
      </c>
      <c r="S119">
        <v>581.54425000000003</v>
      </c>
      <c r="T119">
        <v>727.52061000000003</v>
      </c>
      <c r="U119">
        <v>661.97053000000005</v>
      </c>
      <c r="V119">
        <v>843.52764999999999</v>
      </c>
      <c r="W119">
        <v>790.50802999999996</v>
      </c>
      <c r="X119">
        <v>977.64610000000005</v>
      </c>
      <c r="Y119">
        <v>1017.9082</v>
      </c>
      <c r="Z119">
        <v>1104.5996</v>
      </c>
      <c r="AA119">
        <v>1165.6076</v>
      </c>
      <c r="AB119">
        <v>1240.7229</v>
      </c>
      <c r="AC119">
        <v>1318.8670999999999</v>
      </c>
      <c r="AD119">
        <v>1398.6705999999999</v>
      </c>
      <c r="AE119">
        <v>1492.8886</v>
      </c>
      <c r="AF119">
        <v>1565.9050999999999</v>
      </c>
      <c r="AG119">
        <v>1578.0317</v>
      </c>
      <c r="AH119">
        <v>1741.9988000000001</v>
      </c>
      <c r="AI119">
        <v>1808.4151999999999</v>
      </c>
      <c r="AJ119">
        <v>2047.16</v>
      </c>
      <c r="AK119">
        <v>2353.5324000000001</v>
      </c>
      <c r="AL119">
        <v>2367.8078</v>
      </c>
      <c r="AM119">
        <v>2454.2136999999998</v>
      </c>
      <c r="AN119">
        <v>0</v>
      </c>
    </row>
    <row r="120" spans="1:40" x14ac:dyDescent="0.2">
      <c r="A120" t="s">
        <v>7</v>
      </c>
      <c r="B120" t="s">
        <v>8</v>
      </c>
      <c r="C120" t="s">
        <v>9</v>
      </c>
      <c r="D120" t="s">
        <v>131</v>
      </c>
      <c r="E120" t="s">
        <v>13</v>
      </c>
      <c r="F120" t="s">
        <v>12</v>
      </c>
      <c r="G120">
        <v>0</v>
      </c>
      <c r="H120">
        <v>311227.02</v>
      </c>
      <c r="I120">
        <v>319862.96000000002</v>
      </c>
      <c r="J120">
        <v>321822.48</v>
      </c>
      <c r="K120">
        <v>327022.69</v>
      </c>
      <c r="L120">
        <v>351482.21</v>
      </c>
      <c r="M120">
        <v>342391.86</v>
      </c>
      <c r="N120">
        <v>373725.21</v>
      </c>
      <c r="O120">
        <v>407476.21</v>
      </c>
      <c r="P120">
        <v>434415.71</v>
      </c>
      <c r="Q120">
        <v>412533.01</v>
      </c>
      <c r="R120">
        <v>420029.85</v>
      </c>
      <c r="S120">
        <v>410028.02</v>
      </c>
      <c r="T120">
        <v>423678.87</v>
      </c>
      <c r="U120">
        <v>425619.35</v>
      </c>
      <c r="V120">
        <v>430008.82</v>
      </c>
      <c r="W120">
        <v>448689.72</v>
      </c>
      <c r="X120">
        <v>475786.23999999999</v>
      </c>
      <c r="Y120">
        <v>525682.96</v>
      </c>
      <c r="Z120">
        <v>605562.21</v>
      </c>
      <c r="AA120">
        <v>571852.06999999995</v>
      </c>
      <c r="AB120">
        <v>552364.96</v>
      </c>
      <c r="AC120">
        <v>549977.86</v>
      </c>
      <c r="AD120">
        <v>532998.96</v>
      </c>
      <c r="AE120">
        <v>544518.46</v>
      </c>
      <c r="AF120">
        <v>554867.34</v>
      </c>
      <c r="AG120">
        <v>560324.88</v>
      </c>
      <c r="AH120">
        <v>552073.31999999995</v>
      </c>
      <c r="AI120">
        <v>548397.27</v>
      </c>
      <c r="AJ120">
        <v>546232.14</v>
      </c>
      <c r="AK120">
        <v>542371.65</v>
      </c>
      <c r="AL120">
        <v>517782.29</v>
      </c>
      <c r="AM120">
        <v>562514.31000000006</v>
      </c>
      <c r="AN120">
        <v>323557.11</v>
      </c>
    </row>
    <row r="121" spans="1:40" x14ac:dyDescent="0.2">
      <c r="A121" t="s">
        <v>7</v>
      </c>
      <c r="B121" t="s">
        <v>8</v>
      </c>
      <c r="C121" t="s">
        <v>9</v>
      </c>
      <c r="D121" t="s">
        <v>132</v>
      </c>
      <c r="E121" t="s">
        <v>13</v>
      </c>
      <c r="F121" t="s">
        <v>12</v>
      </c>
      <c r="G121">
        <v>0</v>
      </c>
      <c r="H121">
        <v>107.81959999999999</v>
      </c>
      <c r="I121">
        <v>112.32640000000001</v>
      </c>
      <c r="J121">
        <v>112.3343</v>
      </c>
      <c r="K121">
        <v>118.97996000000001</v>
      </c>
      <c r="L121">
        <v>119.57044</v>
      </c>
      <c r="M121">
        <v>122.98889</v>
      </c>
      <c r="N121">
        <v>123.7107</v>
      </c>
      <c r="O121">
        <v>124.01067</v>
      </c>
      <c r="P121">
        <v>127.27759</v>
      </c>
      <c r="Q121">
        <v>124.48444000000001</v>
      </c>
      <c r="R121">
        <v>135.29467</v>
      </c>
      <c r="S121">
        <v>137.99112</v>
      </c>
      <c r="T121">
        <v>143.81334000000001</v>
      </c>
      <c r="U121">
        <v>140.59517</v>
      </c>
      <c r="V121">
        <v>149.79442</v>
      </c>
      <c r="W121">
        <v>146.48274000000001</v>
      </c>
      <c r="X121">
        <v>155.85619</v>
      </c>
      <c r="Y121">
        <v>162.45084</v>
      </c>
      <c r="Z121">
        <v>169.26059000000001</v>
      </c>
      <c r="AA121">
        <v>176.203</v>
      </c>
      <c r="AB121">
        <v>183.31093000000001</v>
      </c>
      <c r="AC121">
        <v>176.07175000000001</v>
      </c>
      <c r="AD121">
        <v>172.81416999999999</v>
      </c>
      <c r="AE121">
        <v>176.36955</v>
      </c>
      <c r="AF121">
        <v>179.86537000000001</v>
      </c>
      <c r="AG121">
        <v>179.98448999999999</v>
      </c>
      <c r="AH121">
        <v>180.01711</v>
      </c>
      <c r="AI121">
        <v>183.51293000000001</v>
      </c>
      <c r="AJ121">
        <v>188.33426</v>
      </c>
      <c r="AK121">
        <v>199.77491000000001</v>
      </c>
      <c r="AL121">
        <v>200.49870000000001</v>
      </c>
      <c r="AM121">
        <v>156.23141000000001</v>
      </c>
      <c r="AN121">
        <v>155.92908</v>
      </c>
    </row>
    <row r="122" spans="1:40" x14ac:dyDescent="0.2">
      <c r="A122" t="s">
        <v>7</v>
      </c>
      <c r="B122" t="s">
        <v>8</v>
      </c>
      <c r="C122" t="s">
        <v>9</v>
      </c>
      <c r="D122" t="s">
        <v>133</v>
      </c>
      <c r="E122" t="s">
        <v>13</v>
      </c>
      <c r="F122" t="s">
        <v>12</v>
      </c>
      <c r="G122">
        <v>0</v>
      </c>
      <c r="H122">
        <v>11053.379000000001</v>
      </c>
      <c r="I122">
        <v>10362.395</v>
      </c>
      <c r="J122">
        <v>9675.0779999999995</v>
      </c>
      <c r="K122">
        <v>10308.816999999999</v>
      </c>
      <c r="L122">
        <v>9733.5529999999999</v>
      </c>
      <c r="M122">
        <v>9658.1823999999997</v>
      </c>
      <c r="N122">
        <v>9438.8780000000006</v>
      </c>
      <c r="O122">
        <v>9759.0840000000007</v>
      </c>
      <c r="P122">
        <v>11259.86</v>
      </c>
      <c r="Q122">
        <v>9968.0449000000008</v>
      </c>
      <c r="R122">
        <v>22507.103999999999</v>
      </c>
      <c r="S122">
        <v>9471.6929999999993</v>
      </c>
      <c r="T122">
        <v>9549.2373000000007</v>
      </c>
      <c r="U122">
        <v>7845.5466999999999</v>
      </c>
      <c r="V122">
        <v>10756.288</v>
      </c>
      <c r="W122">
        <v>9885.9982</v>
      </c>
      <c r="X122">
        <v>10292.699000000001</v>
      </c>
      <c r="Y122">
        <v>11623.028</v>
      </c>
      <c r="Z122">
        <v>13505.348</v>
      </c>
      <c r="AA122">
        <v>10289.876</v>
      </c>
      <c r="AB122">
        <v>11598.638999999999</v>
      </c>
      <c r="AC122">
        <v>13694.977000000001</v>
      </c>
      <c r="AD122">
        <v>14075.950999999999</v>
      </c>
      <c r="AE122">
        <v>9425.5059999999994</v>
      </c>
      <c r="AF122">
        <v>7577.7957999999999</v>
      </c>
      <c r="AG122">
        <v>9557.9401999999991</v>
      </c>
      <c r="AH122">
        <v>9009.3613999999998</v>
      </c>
      <c r="AI122">
        <v>12685.457</v>
      </c>
      <c r="AJ122">
        <v>9019.9951999999994</v>
      </c>
      <c r="AK122">
        <v>13231.673000000001</v>
      </c>
      <c r="AL122">
        <v>10100.638000000001</v>
      </c>
      <c r="AM122">
        <v>10361.575000000001</v>
      </c>
      <c r="AN122">
        <v>7266.7906000000003</v>
      </c>
    </row>
    <row r="123" spans="1:40" x14ac:dyDescent="0.2">
      <c r="A123" t="s">
        <v>7</v>
      </c>
      <c r="B123" t="s">
        <v>8</v>
      </c>
      <c r="C123" t="s">
        <v>9</v>
      </c>
      <c r="D123" t="s">
        <v>134</v>
      </c>
      <c r="E123" t="s">
        <v>13</v>
      </c>
      <c r="F123" t="s">
        <v>12</v>
      </c>
      <c r="G123">
        <v>0</v>
      </c>
      <c r="H123">
        <v>12051.661</v>
      </c>
      <c r="I123">
        <v>11933.853999999999</v>
      </c>
      <c r="J123">
        <v>12140.691999999999</v>
      </c>
      <c r="K123">
        <v>12368.116</v>
      </c>
      <c r="L123">
        <v>12702.914000000001</v>
      </c>
      <c r="M123">
        <v>443.11389000000003</v>
      </c>
      <c r="N123">
        <v>-9865.0614000000005</v>
      </c>
      <c r="O123">
        <v>-20366.696</v>
      </c>
      <c r="P123">
        <v>-30110.508000000002</v>
      </c>
      <c r="Q123">
        <v>-40110.010999999999</v>
      </c>
      <c r="R123">
        <v>-50427.485000000001</v>
      </c>
      <c r="S123">
        <v>-65443.546999999999</v>
      </c>
      <c r="T123">
        <v>-80269.316000000006</v>
      </c>
      <c r="U123">
        <v>-94804.296000000002</v>
      </c>
      <c r="V123">
        <v>-107664.54</v>
      </c>
      <c r="W123">
        <v>-121885.39</v>
      </c>
      <c r="X123">
        <v>-136724.5</v>
      </c>
      <c r="Y123">
        <v>-150848.60999999999</v>
      </c>
      <c r="Z123">
        <v>-163516.65</v>
      </c>
      <c r="AA123">
        <v>-179280.93</v>
      </c>
      <c r="AB123">
        <v>-191922.04</v>
      </c>
      <c r="AC123">
        <v>-163848.95999999999</v>
      </c>
      <c r="AD123">
        <v>-162298.29</v>
      </c>
      <c r="AE123">
        <v>-160042.34</v>
      </c>
      <c r="AF123">
        <v>-158349.66</v>
      </c>
      <c r="AG123">
        <v>-155924.92000000001</v>
      </c>
      <c r="AH123">
        <v>-149323.84</v>
      </c>
      <c r="AI123">
        <v>-148652.60999999999</v>
      </c>
      <c r="AJ123">
        <v>-146512.31</v>
      </c>
      <c r="AK123">
        <v>-143484.5</v>
      </c>
      <c r="AL123">
        <v>-139055.67999999999</v>
      </c>
      <c r="AM123">
        <v>-135928.43</v>
      </c>
      <c r="AN123">
        <v>-212388.84</v>
      </c>
    </row>
    <row r="124" spans="1:40" x14ac:dyDescent="0.2">
      <c r="A124" t="s">
        <v>7</v>
      </c>
      <c r="B124" t="s">
        <v>8</v>
      </c>
      <c r="C124" t="s">
        <v>9</v>
      </c>
      <c r="D124" t="s">
        <v>135</v>
      </c>
      <c r="E124" t="s">
        <v>13</v>
      </c>
      <c r="F124" t="s">
        <v>12</v>
      </c>
      <c r="G124">
        <v>0</v>
      </c>
      <c r="H124">
        <v>2632.5344</v>
      </c>
      <c r="I124">
        <v>2485.6709000000001</v>
      </c>
      <c r="J124">
        <v>2522.1601000000001</v>
      </c>
      <c r="K124">
        <v>3128.2539000000002</v>
      </c>
      <c r="L124">
        <v>2905.8483000000001</v>
      </c>
      <c r="M124">
        <v>2705.1437999999998</v>
      </c>
      <c r="N124">
        <v>2794.3825000000002</v>
      </c>
      <c r="O124">
        <v>2827.9798000000001</v>
      </c>
      <c r="P124">
        <v>2801.7534999999998</v>
      </c>
      <c r="Q124">
        <v>2857.9895000000001</v>
      </c>
      <c r="R124">
        <v>2760.8121000000001</v>
      </c>
      <c r="S124">
        <v>3042.2496000000001</v>
      </c>
      <c r="T124">
        <v>3085.6849999999999</v>
      </c>
      <c r="U124">
        <v>3309.7611999999999</v>
      </c>
      <c r="V124">
        <v>3196.8404</v>
      </c>
      <c r="W124">
        <v>3021.4668999999999</v>
      </c>
      <c r="X124">
        <v>3081.8984999999998</v>
      </c>
      <c r="Y124">
        <v>3172.5828999999999</v>
      </c>
      <c r="Z124">
        <v>3068.6761000000001</v>
      </c>
      <c r="AA124">
        <v>2934.6208999999999</v>
      </c>
      <c r="AB124">
        <v>3014.9807999999998</v>
      </c>
      <c r="AC124">
        <v>3004.3842</v>
      </c>
      <c r="AD124">
        <v>3176.2849999999999</v>
      </c>
      <c r="AE124">
        <v>2849.9436000000001</v>
      </c>
      <c r="AF124">
        <v>2856.5207</v>
      </c>
      <c r="AG124">
        <v>2177.1994</v>
      </c>
      <c r="AH124">
        <v>1895.8407</v>
      </c>
      <c r="AI124">
        <v>2081.7428</v>
      </c>
      <c r="AJ124">
        <v>2087.3009999999999</v>
      </c>
      <c r="AK124">
        <v>2204.1039000000001</v>
      </c>
      <c r="AL124">
        <v>2168.3308000000002</v>
      </c>
      <c r="AM124">
        <v>2183.2972</v>
      </c>
      <c r="AN124">
        <v>1631.5219</v>
      </c>
    </row>
    <row r="125" spans="1:40" x14ac:dyDescent="0.2">
      <c r="A125" t="s">
        <v>7</v>
      </c>
      <c r="B125" t="s">
        <v>8</v>
      </c>
      <c r="C125" t="s">
        <v>9</v>
      </c>
      <c r="D125" t="s">
        <v>136</v>
      </c>
      <c r="E125" t="s">
        <v>13</v>
      </c>
      <c r="F125" t="s">
        <v>12</v>
      </c>
      <c r="G125">
        <v>0</v>
      </c>
      <c r="H125">
        <v>123239.02</v>
      </c>
      <c r="I125">
        <v>140891.07</v>
      </c>
      <c r="J125">
        <v>147215.01</v>
      </c>
      <c r="K125">
        <v>152002.20000000001</v>
      </c>
      <c r="L125">
        <v>152680.26999999999</v>
      </c>
      <c r="M125">
        <v>153971.03</v>
      </c>
      <c r="N125">
        <v>153498.35999999999</v>
      </c>
      <c r="O125">
        <v>151756.42000000001</v>
      </c>
      <c r="P125">
        <v>151623.64000000001</v>
      </c>
      <c r="Q125">
        <v>151394.23000000001</v>
      </c>
      <c r="R125">
        <v>-64722.741999999998</v>
      </c>
      <c r="S125">
        <v>-56670.158000000003</v>
      </c>
      <c r="T125">
        <v>-54673.675000000003</v>
      </c>
      <c r="U125">
        <v>-51780.338000000003</v>
      </c>
      <c r="V125">
        <v>-48995.849000000002</v>
      </c>
      <c r="W125">
        <v>-46599.071000000004</v>
      </c>
      <c r="X125">
        <v>-46614.332999999999</v>
      </c>
      <c r="Y125">
        <v>-45498.207000000002</v>
      </c>
      <c r="Z125">
        <v>-47061.256999999998</v>
      </c>
      <c r="AA125">
        <v>-46026.707000000002</v>
      </c>
      <c r="AB125">
        <v>-43188.093000000001</v>
      </c>
      <c r="AC125">
        <v>-42345.586000000003</v>
      </c>
      <c r="AD125">
        <v>-44145.913999999997</v>
      </c>
      <c r="AE125">
        <v>-42602.531999999999</v>
      </c>
      <c r="AF125">
        <v>-39260.008999999998</v>
      </c>
      <c r="AG125">
        <v>-34060.671999999999</v>
      </c>
      <c r="AH125">
        <v>-30258.532999999999</v>
      </c>
      <c r="AI125">
        <v>-27247.062000000002</v>
      </c>
      <c r="AJ125">
        <v>-26197.456999999999</v>
      </c>
      <c r="AK125">
        <v>-23931.294999999998</v>
      </c>
      <c r="AL125">
        <v>-23352.772000000001</v>
      </c>
      <c r="AM125">
        <v>-21137.164000000001</v>
      </c>
      <c r="AN125">
        <v>-75764.942999999999</v>
      </c>
    </row>
    <row r="126" spans="1:40" x14ac:dyDescent="0.2">
      <c r="A126" t="s">
        <v>7</v>
      </c>
      <c r="B126" t="s">
        <v>8</v>
      </c>
      <c r="C126" t="s">
        <v>9</v>
      </c>
      <c r="D126" t="s">
        <v>137</v>
      </c>
      <c r="E126" t="s">
        <v>13</v>
      </c>
      <c r="F126" t="s">
        <v>12</v>
      </c>
      <c r="G126">
        <v>0</v>
      </c>
      <c r="H126">
        <v>4140.6426000000001</v>
      </c>
      <c r="I126">
        <v>4238.9907999999996</v>
      </c>
      <c r="J126">
        <v>2951.3805000000002</v>
      </c>
      <c r="K126">
        <v>917.73302999999999</v>
      </c>
      <c r="L126">
        <v>755.79987000000006</v>
      </c>
      <c r="M126">
        <v>603.13701000000003</v>
      </c>
      <c r="N126">
        <v>2149.9607000000001</v>
      </c>
      <c r="O126">
        <v>1896.3579999999999</v>
      </c>
      <c r="P126">
        <v>1751.8574000000001</v>
      </c>
      <c r="Q126">
        <v>2050.799</v>
      </c>
      <c r="R126">
        <v>3019.0417000000002</v>
      </c>
      <c r="S126">
        <v>2242.6601999999998</v>
      </c>
      <c r="T126">
        <v>2602.1163999999999</v>
      </c>
      <c r="U126">
        <v>2375.4830000000002</v>
      </c>
      <c r="V126">
        <v>2083.4560000000001</v>
      </c>
      <c r="W126">
        <v>1954.0887</v>
      </c>
      <c r="X126">
        <v>2645.7793999999999</v>
      </c>
      <c r="Y126">
        <v>2796.4223999999999</v>
      </c>
      <c r="Z126">
        <v>3179.3155999999999</v>
      </c>
      <c r="AA126">
        <v>505.06473</v>
      </c>
      <c r="AB126">
        <v>1809.8771999999999</v>
      </c>
      <c r="AC126">
        <v>3565.3332999999998</v>
      </c>
      <c r="AD126">
        <v>1911.3049000000001</v>
      </c>
      <c r="AE126">
        <v>1217.2422999999999</v>
      </c>
      <c r="AF126">
        <v>990.48680000000002</v>
      </c>
      <c r="AG126">
        <v>1319.8471</v>
      </c>
      <c r="AH126">
        <v>1148.7524000000001</v>
      </c>
      <c r="AI126">
        <v>1779.2014999999999</v>
      </c>
      <c r="AJ126">
        <v>1455.751</v>
      </c>
      <c r="AK126">
        <v>1287.7766999999999</v>
      </c>
      <c r="AL126">
        <v>1412.9737</v>
      </c>
      <c r="AM126">
        <v>1354.2465999999999</v>
      </c>
      <c r="AN126">
        <v>183.70123000000001</v>
      </c>
    </row>
    <row r="127" spans="1:40" x14ac:dyDescent="0.2">
      <c r="A127" t="s">
        <v>7</v>
      </c>
      <c r="B127" t="s">
        <v>8</v>
      </c>
      <c r="C127" t="s">
        <v>9</v>
      </c>
      <c r="D127" t="s">
        <v>138</v>
      </c>
      <c r="E127" t="s">
        <v>13</v>
      </c>
      <c r="F127" t="s">
        <v>12</v>
      </c>
      <c r="G127">
        <v>0</v>
      </c>
      <c r="H127">
        <v>1272.3704</v>
      </c>
      <c r="I127">
        <v>2908.7568999999999</v>
      </c>
      <c r="J127">
        <v>1072.5445</v>
      </c>
      <c r="K127">
        <v>-272.50373999999999</v>
      </c>
      <c r="L127">
        <v>-831.40291999999999</v>
      </c>
      <c r="M127">
        <v>-56.520032</v>
      </c>
      <c r="N127">
        <v>-1479.8468</v>
      </c>
      <c r="O127">
        <v>-647.51333999999997</v>
      </c>
      <c r="P127">
        <v>-777.15229999999997</v>
      </c>
      <c r="Q127">
        <v>-1579.8471999999999</v>
      </c>
      <c r="R127">
        <v>-3089.0426000000002</v>
      </c>
      <c r="S127">
        <v>-6848.2142000000003</v>
      </c>
      <c r="T127">
        <v>-7357.0571</v>
      </c>
      <c r="U127">
        <v>-6966.4443000000001</v>
      </c>
      <c r="V127">
        <v>-6251.9480999999996</v>
      </c>
      <c r="W127">
        <v>-3789.0520000000001</v>
      </c>
      <c r="X127">
        <v>503.87891999999999</v>
      </c>
      <c r="Y127">
        <v>2822.7849999999999</v>
      </c>
      <c r="Z127">
        <v>3763.6280000000002</v>
      </c>
      <c r="AA127">
        <v>4687.9723999999997</v>
      </c>
      <c r="AB127">
        <v>2199.346</v>
      </c>
      <c r="AC127">
        <v>5231.3267999999998</v>
      </c>
      <c r="AD127">
        <v>8964.9616999999998</v>
      </c>
      <c r="AE127">
        <v>11646.468000000001</v>
      </c>
      <c r="AF127">
        <v>14034.825999999999</v>
      </c>
      <c r="AG127">
        <v>11984.487999999999</v>
      </c>
      <c r="AH127">
        <v>15072.196</v>
      </c>
      <c r="AI127">
        <v>21570.667000000001</v>
      </c>
      <c r="AJ127">
        <v>22431.954000000002</v>
      </c>
      <c r="AK127">
        <v>25850.221000000001</v>
      </c>
      <c r="AL127">
        <v>24450.971000000001</v>
      </c>
      <c r="AM127">
        <v>26540.816999999999</v>
      </c>
      <c r="AN127">
        <v>-2812.0369000000001</v>
      </c>
    </row>
    <row r="128" spans="1:40" x14ac:dyDescent="0.2">
      <c r="A128" t="s">
        <v>7</v>
      </c>
      <c r="B128" t="s">
        <v>8</v>
      </c>
      <c r="C128" t="s">
        <v>9</v>
      </c>
      <c r="D128" t="s">
        <v>139</v>
      </c>
      <c r="E128" t="s">
        <v>13</v>
      </c>
      <c r="F128" t="s">
        <v>12</v>
      </c>
      <c r="G128">
        <v>0</v>
      </c>
      <c r="H128">
        <v>-41872.406000000003</v>
      </c>
      <c r="I128">
        <v>-38114.603000000003</v>
      </c>
      <c r="J128">
        <v>-34322.364000000001</v>
      </c>
      <c r="K128">
        <v>-30399.557000000001</v>
      </c>
      <c r="L128">
        <v>-26667.863000000001</v>
      </c>
      <c r="M128">
        <v>-22597.993999999999</v>
      </c>
      <c r="N128">
        <v>-18957.471000000001</v>
      </c>
      <c r="O128">
        <v>-16503.63</v>
      </c>
      <c r="P128">
        <v>-10217.989</v>
      </c>
      <c r="Q128">
        <v>-7135.3918000000003</v>
      </c>
      <c r="R128">
        <v>-4028.5983999999999</v>
      </c>
      <c r="S128">
        <v>8211.6586000000007</v>
      </c>
      <c r="T128">
        <v>19885.267</v>
      </c>
      <c r="U128">
        <v>30687.190999999999</v>
      </c>
      <c r="V128">
        <v>40713.235000000001</v>
      </c>
      <c r="W128">
        <v>52694.843999999997</v>
      </c>
      <c r="X128">
        <v>54955.322</v>
      </c>
      <c r="Y128">
        <v>59788.139000000003</v>
      </c>
      <c r="Z128">
        <v>62603.55</v>
      </c>
      <c r="AA128">
        <v>63119.832999999999</v>
      </c>
      <c r="AB128">
        <v>68425.364000000001</v>
      </c>
      <c r="AC128">
        <v>74139.206000000006</v>
      </c>
      <c r="AD128">
        <v>78618.153999999995</v>
      </c>
      <c r="AE128">
        <v>74827.710000000006</v>
      </c>
      <c r="AF128">
        <v>73766.471999999994</v>
      </c>
      <c r="AG128">
        <v>72650.202000000005</v>
      </c>
      <c r="AH128">
        <v>74464.993000000002</v>
      </c>
      <c r="AI128">
        <v>76547.222999999998</v>
      </c>
      <c r="AJ128">
        <v>81017.838000000003</v>
      </c>
      <c r="AK128">
        <v>78580.744999999995</v>
      </c>
      <c r="AL128">
        <v>76756.422000000006</v>
      </c>
      <c r="AM128">
        <v>78290.285999999993</v>
      </c>
      <c r="AN128">
        <v>42341.368999999999</v>
      </c>
    </row>
    <row r="129" spans="1:40" x14ac:dyDescent="0.2">
      <c r="A129" t="s">
        <v>7</v>
      </c>
      <c r="B129" t="s">
        <v>8</v>
      </c>
      <c r="C129" t="s">
        <v>9</v>
      </c>
      <c r="D129" t="s">
        <v>140</v>
      </c>
      <c r="E129" t="s">
        <v>13</v>
      </c>
      <c r="F129" t="s">
        <v>12</v>
      </c>
      <c r="G129">
        <v>0</v>
      </c>
      <c r="H129">
        <v>3711.6592000000001</v>
      </c>
      <c r="I129">
        <v>4024.3523</v>
      </c>
      <c r="J129">
        <v>4166.7067999999999</v>
      </c>
      <c r="K129">
        <v>4436.5325999999995</v>
      </c>
      <c r="L129">
        <v>4560.5267000000003</v>
      </c>
      <c r="M129">
        <v>4814.7955000000002</v>
      </c>
      <c r="N129">
        <v>4907.7488999999996</v>
      </c>
      <c r="O129">
        <v>4958.5559999999996</v>
      </c>
      <c r="P129">
        <v>4949.8654999999999</v>
      </c>
      <c r="Q129">
        <v>5123.1059999999998</v>
      </c>
      <c r="R129">
        <v>5126.7058999999999</v>
      </c>
      <c r="S129">
        <v>5462.8662000000004</v>
      </c>
      <c r="T129">
        <v>5783.6561000000002</v>
      </c>
      <c r="U129">
        <v>6059.7249000000002</v>
      </c>
      <c r="V129">
        <v>6210.9616999999998</v>
      </c>
      <c r="W129">
        <v>6483.7309999999998</v>
      </c>
      <c r="X129">
        <v>6781.4431000000004</v>
      </c>
      <c r="Y129">
        <v>6963.7741999999998</v>
      </c>
      <c r="Z129">
        <v>6853.9471000000003</v>
      </c>
      <c r="AA129">
        <v>7568.3685999999998</v>
      </c>
      <c r="AB129">
        <v>7852.7224999999999</v>
      </c>
      <c r="AC129">
        <v>7900.5183999999999</v>
      </c>
      <c r="AD129">
        <v>8100.6072999999997</v>
      </c>
      <c r="AE129">
        <v>7740.7663000000002</v>
      </c>
      <c r="AF129">
        <v>8258.1596000000009</v>
      </c>
      <c r="AG129">
        <v>8727.2649999999994</v>
      </c>
      <c r="AH129">
        <v>9262.0815000000002</v>
      </c>
      <c r="AI129">
        <v>9861.598</v>
      </c>
      <c r="AJ129">
        <v>10458.394</v>
      </c>
      <c r="AK129">
        <v>10536.299000000001</v>
      </c>
      <c r="AL129">
        <v>10589.666999999999</v>
      </c>
      <c r="AM129">
        <v>10939.949000000001</v>
      </c>
      <c r="AN129">
        <v>3060.8865000000001</v>
      </c>
    </row>
    <row r="130" spans="1:40" x14ac:dyDescent="0.2">
      <c r="A130" t="s">
        <v>7</v>
      </c>
      <c r="B130" t="s">
        <v>8</v>
      </c>
      <c r="C130" t="s">
        <v>9</v>
      </c>
      <c r="D130" t="s">
        <v>141</v>
      </c>
      <c r="E130" t="s">
        <v>13</v>
      </c>
      <c r="F130" t="s">
        <v>12</v>
      </c>
      <c r="G130">
        <v>0</v>
      </c>
      <c r="H130">
        <v>2009.9511</v>
      </c>
      <c r="I130">
        <v>2063.6691000000001</v>
      </c>
      <c r="J130">
        <v>2231.3283000000001</v>
      </c>
      <c r="K130">
        <v>2294.8442</v>
      </c>
      <c r="L130">
        <v>2174.2071999999998</v>
      </c>
      <c r="M130">
        <v>2406.7647999999999</v>
      </c>
      <c r="N130">
        <v>2482.4477999999999</v>
      </c>
      <c r="O130">
        <v>2531.3395999999998</v>
      </c>
      <c r="P130">
        <v>2700.9567000000002</v>
      </c>
      <c r="Q130">
        <v>2931.1561999999999</v>
      </c>
      <c r="R130">
        <v>2750.8651</v>
      </c>
      <c r="S130">
        <v>2856.5562</v>
      </c>
      <c r="T130">
        <v>2971.1545999999998</v>
      </c>
      <c r="U130">
        <v>3098.6430999999998</v>
      </c>
      <c r="V130">
        <v>5165.3963000000003</v>
      </c>
      <c r="W130">
        <v>3663.9537</v>
      </c>
      <c r="X130">
        <v>3941.9025000000001</v>
      </c>
      <c r="Y130">
        <v>4221.2227999999996</v>
      </c>
      <c r="Z130">
        <v>4234.6628000000001</v>
      </c>
      <c r="AA130">
        <v>4150.0072</v>
      </c>
      <c r="AB130">
        <v>4626.8391000000001</v>
      </c>
      <c r="AC130">
        <v>4557.6418000000003</v>
      </c>
      <c r="AD130">
        <v>4684.8792000000003</v>
      </c>
      <c r="AE130">
        <v>4868.8437000000004</v>
      </c>
      <c r="AF130">
        <v>5084.2650999999996</v>
      </c>
      <c r="AG130">
        <v>5110.5109000000002</v>
      </c>
      <c r="AH130">
        <v>5243.665</v>
      </c>
      <c r="AI130">
        <v>5465.2999</v>
      </c>
      <c r="AJ130">
        <v>5438.6252000000004</v>
      </c>
      <c r="AK130">
        <v>5514.2082</v>
      </c>
      <c r="AL130">
        <v>5167.2223000000004</v>
      </c>
      <c r="AM130">
        <v>5494.5883000000003</v>
      </c>
      <c r="AN130">
        <v>-318.76</v>
      </c>
    </row>
    <row r="131" spans="1:40" x14ac:dyDescent="0.2">
      <c r="A131" t="s">
        <v>7</v>
      </c>
      <c r="B131" t="s">
        <v>8</v>
      </c>
      <c r="C131" t="s">
        <v>9</v>
      </c>
      <c r="D131" t="s">
        <v>142</v>
      </c>
      <c r="E131" t="s">
        <v>13</v>
      </c>
      <c r="F131" t="s">
        <v>12</v>
      </c>
      <c r="G131">
        <v>0</v>
      </c>
      <c r="H131">
        <v>11653.679</v>
      </c>
      <c r="I131">
        <v>11677.93</v>
      </c>
      <c r="J131">
        <v>12263.938</v>
      </c>
      <c r="K131">
        <v>12677.109</v>
      </c>
      <c r="L131">
        <v>12871.125</v>
      </c>
      <c r="M131">
        <v>13634.419</v>
      </c>
      <c r="N131">
        <v>13772.51</v>
      </c>
      <c r="O131">
        <v>13425.847</v>
      </c>
      <c r="P131">
        <v>14312.28</v>
      </c>
      <c r="Q131">
        <v>14221.642</v>
      </c>
      <c r="R131">
        <v>14362.498</v>
      </c>
      <c r="S131">
        <v>14189.235000000001</v>
      </c>
      <c r="T131">
        <v>14624.263999999999</v>
      </c>
      <c r="U131">
        <v>13998.432000000001</v>
      </c>
      <c r="V131">
        <v>14060.625</v>
      </c>
      <c r="W131">
        <v>14648.978999999999</v>
      </c>
      <c r="X131">
        <v>14893.228999999999</v>
      </c>
      <c r="Y131">
        <v>15360.414000000001</v>
      </c>
      <c r="Z131">
        <v>15951.837</v>
      </c>
      <c r="AA131">
        <v>16113.888000000001</v>
      </c>
      <c r="AB131">
        <v>16744.733</v>
      </c>
      <c r="AC131">
        <v>17118.386999999999</v>
      </c>
      <c r="AD131">
        <v>17476.554</v>
      </c>
      <c r="AE131">
        <v>17859.413</v>
      </c>
      <c r="AF131">
        <v>18411.856</v>
      </c>
      <c r="AG131">
        <v>18907.054</v>
      </c>
      <c r="AH131">
        <v>19278.399000000001</v>
      </c>
      <c r="AI131">
        <v>20041.991000000002</v>
      </c>
      <c r="AJ131">
        <v>21358.616000000002</v>
      </c>
      <c r="AK131">
        <v>22637.223000000002</v>
      </c>
      <c r="AL131">
        <v>22972.887999999999</v>
      </c>
      <c r="AM131">
        <v>23936.319</v>
      </c>
      <c r="AN131">
        <v>8787.8564999999999</v>
      </c>
    </row>
    <row r="132" spans="1:40" x14ac:dyDescent="0.2">
      <c r="A132" t="s">
        <v>7</v>
      </c>
      <c r="B132" t="s">
        <v>8</v>
      </c>
      <c r="C132" t="s">
        <v>9</v>
      </c>
      <c r="D132" t="s">
        <v>143</v>
      </c>
      <c r="E132" t="s">
        <v>13</v>
      </c>
      <c r="F132" t="s">
        <v>12</v>
      </c>
      <c r="G132">
        <v>0</v>
      </c>
      <c r="H132">
        <v>-4266.9739</v>
      </c>
      <c r="I132">
        <v>-85388.770999999993</v>
      </c>
      <c r="J132">
        <v>-55473.148999999998</v>
      </c>
      <c r="K132">
        <v>-89951.133000000002</v>
      </c>
      <c r="L132">
        <v>-65859.884000000005</v>
      </c>
      <c r="M132">
        <v>-73157.362999999998</v>
      </c>
      <c r="N132">
        <v>-62901.46</v>
      </c>
      <c r="O132">
        <v>-55713.17</v>
      </c>
      <c r="P132">
        <v>-60419.29</v>
      </c>
      <c r="Q132">
        <v>-65681.25</v>
      </c>
      <c r="R132">
        <v>19494.199000000001</v>
      </c>
      <c r="S132">
        <v>-14544.297</v>
      </c>
      <c r="T132">
        <v>-33217.656000000003</v>
      </c>
      <c r="U132">
        <v>-18966.715</v>
      </c>
      <c r="V132">
        <v>14724.894</v>
      </c>
      <c r="W132">
        <v>59191.427000000003</v>
      </c>
      <c r="X132">
        <v>22363.553</v>
      </c>
      <c r="Y132">
        <v>67038.350999999995</v>
      </c>
      <c r="Z132">
        <v>57859.587</v>
      </c>
      <c r="AA132">
        <v>34173.144</v>
      </c>
      <c r="AB132">
        <v>54322.078000000001</v>
      </c>
      <c r="AC132">
        <v>50759.968999999997</v>
      </c>
      <c r="AD132">
        <v>65123.358</v>
      </c>
      <c r="AE132">
        <v>68393.282999999996</v>
      </c>
      <c r="AF132">
        <v>71982.221000000005</v>
      </c>
      <c r="AG132">
        <v>81890.070999999996</v>
      </c>
      <c r="AH132">
        <v>106531.43</v>
      </c>
      <c r="AI132">
        <v>80829.808999999994</v>
      </c>
      <c r="AJ132">
        <v>87009.801999999996</v>
      </c>
      <c r="AK132">
        <v>123086.92</v>
      </c>
      <c r="AL132">
        <v>104828.94</v>
      </c>
      <c r="AM132">
        <v>110933.91</v>
      </c>
      <c r="AN132">
        <v>37299.5</v>
      </c>
    </row>
    <row r="133" spans="1:40" x14ac:dyDescent="0.2">
      <c r="A133" t="s">
        <v>7</v>
      </c>
      <c r="B133" t="s">
        <v>8</v>
      </c>
      <c r="C133" t="s">
        <v>9</v>
      </c>
      <c r="D133" t="s">
        <v>144</v>
      </c>
      <c r="E133" t="s">
        <v>13</v>
      </c>
      <c r="F133" t="s">
        <v>12</v>
      </c>
      <c r="G133">
        <v>0</v>
      </c>
      <c r="H133">
        <v>-73282.009000000005</v>
      </c>
      <c r="I133">
        <v>-74754.05</v>
      </c>
      <c r="J133">
        <v>-76820.474000000002</v>
      </c>
      <c r="K133">
        <v>-78893.536999999997</v>
      </c>
      <c r="L133">
        <v>-80661.159</v>
      </c>
      <c r="M133">
        <v>-82428.520999999993</v>
      </c>
      <c r="N133">
        <v>-84413.619000000006</v>
      </c>
      <c r="O133">
        <v>-86080.176999999996</v>
      </c>
      <c r="P133">
        <v>-87880.642999999996</v>
      </c>
      <c r="Q133">
        <v>-89500.429000000004</v>
      </c>
      <c r="R133">
        <v>-91098.212</v>
      </c>
      <c r="S133">
        <v>-90963.13</v>
      </c>
      <c r="T133">
        <v>-95506.824999999997</v>
      </c>
      <c r="U133">
        <v>-95614.917000000001</v>
      </c>
      <c r="V133">
        <v>-97423.786999999997</v>
      </c>
      <c r="W133">
        <v>-95144.069000000003</v>
      </c>
      <c r="X133">
        <v>-90899.228000000003</v>
      </c>
      <c r="Y133">
        <v>-87962.191999999995</v>
      </c>
      <c r="Z133">
        <v>-96920.974000000002</v>
      </c>
      <c r="AA133">
        <v>-84520.399000000005</v>
      </c>
      <c r="AB133">
        <v>-89105.482999999993</v>
      </c>
      <c r="AC133">
        <v>-85256.873000000007</v>
      </c>
      <c r="AD133">
        <v>-83475.376999999993</v>
      </c>
      <c r="AE133">
        <v>-102975.4</v>
      </c>
      <c r="AF133">
        <v>-98996.717999999993</v>
      </c>
      <c r="AG133">
        <v>-100943.44</v>
      </c>
      <c r="AH133">
        <v>-104732.36</v>
      </c>
      <c r="AI133">
        <v>-101328.87</v>
      </c>
      <c r="AJ133">
        <v>-101424.81</v>
      </c>
      <c r="AK133">
        <v>-101732.1</v>
      </c>
      <c r="AL133">
        <v>-101381.58</v>
      </c>
      <c r="AM133">
        <v>-100893.06</v>
      </c>
      <c r="AN133">
        <v>-108792.48</v>
      </c>
    </row>
    <row r="134" spans="1:40" x14ac:dyDescent="0.2">
      <c r="A134" t="s">
        <v>7</v>
      </c>
      <c r="B134" t="s">
        <v>8</v>
      </c>
      <c r="C134" t="s">
        <v>9</v>
      </c>
      <c r="D134" t="s">
        <v>145</v>
      </c>
      <c r="E134" t="s">
        <v>13</v>
      </c>
      <c r="F134" t="s">
        <v>12</v>
      </c>
      <c r="G134">
        <v>0</v>
      </c>
      <c r="H134">
        <v>12185.939</v>
      </c>
      <c r="I134">
        <v>10744.715</v>
      </c>
      <c r="J134">
        <v>9274.5321999999996</v>
      </c>
      <c r="K134">
        <v>8090.8285999999998</v>
      </c>
      <c r="L134">
        <v>6653.7107999999998</v>
      </c>
      <c r="M134">
        <v>5253.7569000000003</v>
      </c>
      <c r="N134">
        <v>4112.2681000000002</v>
      </c>
      <c r="O134">
        <v>3021.6471999999999</v>
      </c>
      <c r="P134">
        <v>1947.1205</v>
      </c>
      <c r="Q134">
        <v>685.66912000000002</v>
      </c>
      <c r="R134">
        <v>-1280.3779</v>
      </c>
      <c r="S134">
        <v>-3178.3119999999999</v>
      </c>
      <c r="T134">
        <v>-4941.4036999999998</v>
      </c>
      <c r="U134">
        <v>-6559.5740999999998</v>
      </c>
      <c r="V134">
        <v>-8208.1710000000003</v>
      </c>
      <c r="W134">
        <v>-10181.453</v>
      </c>
      <c r="X134">
        <v>-12023.598</v>
      </c>
      <c r="Y134">
        <v>-13559.566999999999</v>
      </c>
      <c r="Z134">
        <v>-14972.618</v>
      </c>
      <c r="AA134">
        <v>-10512.26</v>
      </c>
      <c r="AB134">
        <v>-10364.545</v>
      </c>
      <c r="AC134">
        <v>-9474.2692000000006</v>
      </c>
      <c r="AD134">
        <v>-7370.1986999999999</v>
      </c>
      <c r="AE134">
        <v>-5643.4210999999996</v>
      </c>
      <c r="AF134">
        <v>-4212.6135999999997</v>
      </c>
      <c r="AG134">
        <v>-3543.6266000000001</v>
      </c>
      <c r="AH134">
        <v>-2303.7545</v>
      </c>
      <c r="AI134">
        <v>-1315.7157</v>
      </c>
      <c r="AJ134">
        <v>608.09951000000001</v>
      </c>
      <c r="AK134">
        <v>2016.35</v>
      </c>
      <c r="AL134">
        <v>3460.5320000000002</v>
      </c>
      <c r="AM134">
        <v>5113.8382000000001</v>
      </c>
      <c r="AN134">
        <v>-25356.186000000002</v>
      </c>
    </row>
    <row r="135" spans="1:40" x14ac:dyDescent="0.2">
      <c r="A135" t="s">
        <v>7</v>
      </c>
      <c r="B135" t="s">
        <v>8</v>
      </c>
      <c r="C135" t="s">
        <v>9</v>
      </c>
      <c r="D135" t="s">
        <v>146</v>
      </c>
      <c r="E135" t="s">
        <v>13</v>
      </c>
      <c r="F135" t="s">
        <v>12</v>
      </c>
      <c r="G135">
        <v>0</v>
      </c>
      <c r="H135">
        <v>194519.48</v>
      </c>
      <c r="I135">
        <v>201162.99</v>
      </c>
      <c r="J135">
        <v>216566.39999999999</v>
      </c>
      <c r="K135">
        <v>221325.33</v>
      </c>
      <c r="L135">
        <v>230806.88</v>
      </c>
      <c r="M135">
        <v>244473.98</v>
      </c>
      <c r="N135">
        <v>267319.28000000003</v>
      </c>
      <c r="O135">
        <v>260266.02</v>
      </c>
      <c r="P135">
        <v>254913.75</v>
      </c>
      <c r="Q135">
        <v>251891.99</v>
      </c>
      <c r="R135">
        <v>463235.78</v>
      </c>
      <c r="S135">
        <v>487653.46</v>
      </c>
      <c r="T135">
        <v>481991.54</v>
      </c>
      <c r="U135">
        <v>511806.41</v>
      </c>
      <c r="V135">
        <v>526703.17000000004</v>
      </c>
      <c r="W135">
        <v>552025.88</v>
      </c>
      <c r="X135">
        <v>554912.74</v>
      </c>
      <c r="Y135">
        <v>564668.57999999996</v>
      </c>
      <c r="Z135">
        <v>574061.62</v>
      </c>
      <c r="AA135">
        <v>568047.48</v>
      </c>
      <c r="AB135">
        <v>601573.56000000006</v>
      </c>
      <c r="AC135">
        <v>608316.88</v>
      </c>
      <c r="AD135">
        <v>623552.73</v>
      </c>
      <c r="AE135">
        <v>639210.68999999994</v>
      </c>
      <c r="AF135">
        <v>665095.93999999994</v>
      </c>
      <c r="AG135">
        <v>684070.43</v>
      </c>
      <c r="AH135">
        <v>670062.77</v>
      </c>
      <c r="AI135">
        <v>688483.17</v>
      </c>
      <c r="AJ135">
        <v>703663.69</v>
      </c>
      <c r="AK135">
        <v>716544.39</v>
      </c>
      <c r="AL135">
        <v>711721.14</v>
      </c>
      <c r="AM135">
        <v>719549.02</v>
      </c>
      <c r="AN135">
        <v>482444.67</v>
      </c>
    </row>
    <row r="136" spans="1:40" x14ac:dyDescent="0.2">
      <c r="A136" t="s">
        <v>7</v>
      </c>
      <c r="B136" t="s">
        <v>8</v>
      </c>
      <c r="C136" t="s">
        <v>9</v>
      </c>
      <c r="D136" t="s">
        <v>147</v>
      </c>
      <c r="E136" t="s">
        <v>13</v>
      </c>
      <c r="F136" t="s">
        <v>12</v>
      </c>
      <c r="G136">
        <v>0</v>
      </c>
      <c r="H136">
        <v>58287.072</v>
      </c>
      <c r="I136">
        <v>57295.815999999999</v>
      </c>
      <c r="J136">
        <v>51107.572</v>
      </c>
      <c r="K136">
        <v>49652.754999999997</v>
      </c>
      <c r="L136">
        <v>48255.326999999997</v>
      </c>
      <c r="M136">
        <v>46778.798999999999</v>
      </c>
      <c r="N136">
        <v>45427.682000000001</v>
      </c>
      <c r="O136">
        <v>45394.947999999997</v>
      </c>
      <c r="P136">
        <v>45085.019</v>
      </c>
      <c r="Q136">
        <v>45379.231</v>
      </c>
      <c r="R136">
        <v>53795.894</v>
      </c>
      <c r="S136">
        <v>47237.154999999999</v>
      </c>
      <c r="T136">
        <v>40649.370999999999</v>
      </c>
      <c r="U136">
        <v>34399.567000000003</v>
      </c>
      <c r="V136">
        <v>27529.777999999998</v>
      </c>
      <c r="W136">
        <v>20826.843000000001</v>
      </c>
      <c r="X136">
        <v>20032.758999999998</v>
      </c>
      <c r="Y136">
        <v>19388.677</v>
      </c>
      <c r="Z136">
        <v>18549.149000000001</v>
      </c>
      <c r="AA136">
        <v>17851.696</v>
      </c>
      <c r="AB136">
        <v>17388.606</v>
      </c>
      <c r="AC136">
        <v>20691.323</v>
      </c>
      <c r="AD136">
        <v>20906.489000000001</v>
      </c>
      <c r="AE136">
        <v>21203.888999999999</v>
      </c>
      <c r="AF136">
        <v>22074.884999999998</v>
      </c>
      <c r="AG136">
        <v>23071.474999999999</v>
      </c>
      <c r="AH136">
        <v>23499.804</v>
      </c>
      <c r="AI136">
        <v>23112.147000000001</v>
      </c>
      <c r="AJ136">
        <v>23622.503000000001</v>
      </c>
      <c r="AK136">
        <v>24364.182000000001</v>
      </c>
      <c r="AL136">
        <v>23928.996999999999</v>
      </c>
      <c r="AM136">
        <v>24841.808000000001</v>
      </c>
      <c r="AN136">
        <v>10218.81</v>
      </c>
    </row>
    <row r="137" spans="1:40" x14ac:dyDescent="0.2">
      <c r="A137" t="s">
        <v>7</v>
      </c>
      <c r="B137" t="s">
        <v>8</v>
      </c>
      <c r="C137" t="s">
        <v>9</v>
      </c>
      <c r="D137" t="s">
        <v>148</v>
      </c>
      <c r="E137" t="s">
        <v>13</v>
      </c>
      <c r="F137" t="s">
        <v>12</v>
      </c>
      <c r="G137">
        <v>0</v>
      </c>
      <c r="H137">
        <v>5.7445925999999998</v>
      </c>
      <c r="I137">
        <v>5.7579447999999998</v>
      </c>
      <c r="J137">
        <v>5.7660714000000004</v>
      </c>
      <c r="K137">
        <v>5.7633793000000004</v>
      </c>
      <c r="L137">
        <v>5.8394005</v>
      </c>
      <c r="M137">
        <v>5.9068712000000003</v>
      </c>
      <c r="N137">
        <v>5.9772420999999998</v>
      </c>
      <c r="O137">
        <v>6.0450514000000002</v>
      </c>
      <c r="P137">
        <v>6.1132071999999997</v>
      </c>
      <c r="Q137">
        <v>6.1818276000000001</v>
      </c>
      <c r="R137">
        <v>6.2538207000000003</v>
      </c>
      <c r="S137">
        <v>6.4672803999999999</v>
      </c>
      <c r="T137">
        <v>6.6113765000000004</v>
      </c>
      <c r="U137">
        <v>6.7527067000000001</v>
      </c>
      <c r="V137">
        <v>6.8970884000000003</v>
      </c>
      <c r="W137">
        <v>7.081029</v>
      </c>
      <c r="X137">
        <v>8.2479826000000003</v>
      </c>
      <c r="Y137">
        <v>9.7090361000000005</v>
      </c>
      <c r="Z137">
        <v>6.4171184999999999</v>
      </c>
      <c r="AA137">
        <v>6.6162327999999997</v>
      </c>
      <c r="AB137">
        <v>6.6048200000000001</v>
      </c>
      <c r="AC137">
        <v>11.66719</v>
      </c>
      <c r="AD137">
        <v>11.675560000000001</v>
      </c>
      <c r="AE137">
        <v>11.686719999999999</v>
      </c>
      <c r="AF137">
        <v>16.749089999999999</v>
      </c>
      <c r="AG137">
        <v>11.706250000000001</v>
      </c>
      <c r="AH137">
        <v>11.711830000000001</v>
      </c>
      <c r="AI137">
        <v>11.717409999999999</v>
      </c>
      <c r="AJ137">
        <v>12.076554</v>
      </c>
      <c r="AK137">
        <v>12.927728</v>
      </c>
      <c r="AL137">
        <v>13.00586</v>
      </c>
      <c r="AM137">
        <v>11.691794</v>
      </c>
      <c r="AN137">
        <v>11.669168000000001</v>
      </c>
    </row>
    <row r="138" spans="1:40" x14ac:dyDescent="0.2">
      <c r="A138" t="s">
        <v>7</v>
      </c>
      <c r="B138" t="s">
        <v>8</v>
      </c>
      <c r="C138" t="s">
        <v>9</v>
      </c>
      <c r="D138" t="s">
        <v>149</v>
      </c>
      <c r="E138" t="s">
        <v>13</v>
      </c>
      <c r="F138" t="s">
        <v>12</v>
      </c>
      <c r="G138">
        <v>0</v>
      </c>
      <c r="H138">
        <v>229183.67</v>
      </c>
      <c r="I138">
        <v>236983.39</v>
      </c>
      <c r="J138">
        <v>237559.42</v>
      </c>
      <c r="K138">
        <v>238055.41</v>
      </c>
      <c r="L138">
        <v>239038.94</v>
      </c>
      <c r="M138">
        <v>238802.02</v>
      </c>
      <c r="N138">
        <v>249376.24</v>
      </c>
      <c r="O138">
        <v>240910.44</v>
      </c>
      <c r="P138">
        <v>241278.89</v>
      </c>
      <c r="Q138">
        <v>227855.79</v>
      </c>
      <c r="R138">
        <v>225977.61</v>
      </c>
      <c r="S138">
        <v>226798.04</v>
      </c>
      <c r="T138">
        <v>224484.72</v>
      </c>
      <c r="U138">
        <v>225342.33</v>
      </c>
      <c r="V138">
        <v>226645.44</v>
      </c>
      <c r="W138">
        <v>220698.93</v>
      </c>
      <c r="X138">
        <v>215588</v>
      </c>
      <c r="Y138">
        <v>213753.9</v>
      </c>
      <c r="Z138">
        <v>213529.82</v>
      </c>
      <c r="AA138">
        <v>207849.33</v>
      </c>
      <c r="AB138">
        <v>219577.92</v>
      </c>
      <c r="AC138">
        <v>205770.8</v>
      </c>
      <c r="AD138">
        <v>201737.65</v>
      </c>
      <c r="AE138">
        <v>201016.56</v>
      </c>
      <c r="AF138">
        <v>192677.86</v>
      </c>
      <c r="AG138">
        <v>199637.72</v>
      </c>
      <c r="AH138">
        <v>199936.16</v>
      </c>
      <c r="AI138">
        <v>196274.49</v>
      </c>
      <c r="AJ138">
        <v>191063.34</v>
      </c>
      <c r="AK138">
        <v>185235.99</v>
      </c>
      <c r="AL138">
        <v>168598.44</v>
      </c>
      <c r="AM138">
        <v>171565.85</v>
      </c>
      <c r="AN138">
        <v>132223.48000000001</v>
      </c>
    </row>
    <row r="139" spans="1:40" x14ac:dyDescent="0.2">
      <c r="A139" t="s">
        <v>7</v>
      </c>
      <c r="B139" t="s">
        <v>8</v>
      </c>
      <c r="C139" t="s">
        <v>9</v>
      </c>
      <c r="D139" t="s">
        <v>150</v>
      </c>
      <c r="E139" t="s">
        <v>13</v>
      </c>
      <c r="F139" t="s">
        <v>12</v>
      </c>
      <c r="G139">
        <v>0</v>
      </c>
      <c r="H139">
        <v>41499.142999999996</v>
      </c>
      <c r="I139">
        <v>37272.078000000001</v>
      </c>
      <c r="J139">
        <v>36085.462</v>
      </c>
      <c r="K139">
        <v>36471.035000000003</v>
      </c>
      <c r="L139">
        <v>40424.614999999998</v>
      </c>
      <c r="M139">
        <v>36511.39</v>
      </c>
      <c r="N139">
        <v>40133.512000000002</v>
      </c>
      <c r="O139">
        <v>41170.248</v>
      </c>
      <c r="P139">
        <v>38744.767999999996</v>
      </c>
      <c r="Q139">
        <v>38081.095999999998</v>
      </c>
      <c r="R139">
        <v>35750.987000000001</v>
      </c>
      <c r="S139">
        <v>35055.928</v>
      </c>
      <c r="T139">
        <v>32888.201000000001</v>
      </c>
      <c r="U139">
        <v>32009.600999999999</v>
      </c>
      <c r="V139">
        <v>32795.072</v>
      </c>
      <c r="W139">
        <v>34450.841999999997</v>
      </c>
      <c r="X139">
        <v>32541.129000000001</v>
      </c>
      <c r="Y139">
        <v>34129.322</v>
      </c>
      <c r="Z139">
        <v>31372.527999999998</v>
      </c>
      <c r="AA139">
        <v>25560.396000000001</v>
      </c>
      <c r="AB139">
        <v>31367.876</v>
      </c>
      <c r="AC139">
        <v>29115.844000000001</v>
      </c>
      <c r="AD139">
        <v>32250.885999999999</v>
      </c>
      <c r="AE139">
        <v>31955.171999999999</v>
      </c>
      <c r="AF139">
        <v>35955.031000000003</v>
      </c>
      <c r="AG139">
        <v>41203.644</v>
      </c>
      <c r="AH139">
        <v>40355.75</v>
      </c>
      <c r="AI139">
        <v>40426.639999999999</v>
      </c>
      <c r="AJ139">
        <v>39618.705999999998</v>
      </c>
      <c r="AK139">
        <v>35874.510999999999</v>
      </c>
      <c r="AL139">
        <v>30215.178</v>
      </c>
      <c r="AM139">
        <v>33563.875</v>
      </c>
      <c r="AN139">
        <v>15874.249</v>
      </c>
    </row>
    <row r="140" spans="1:40" x14ac:dyDescent="0.2">
      <c r="A140" t="s">
        <v>7</v>
      </c>
      <c r="B140" t="s">
        <v>8</v>
      </c>
      <c r="C140" t="s">
        <v>9</v>
      </c>
      <c r="D140" t="s">
        <v>151</v>
      </c>
      <c r="E140" t="s">
        <v>13</v>
      </c>
      <c r="F140" t="s">
        <v>12</v>
      </c>
      <c r="G140">
        <v>0</v>
      </c>
      <c r="H140">
        <v>46951.476999999999</v>
      </c>
      <c r="I140">
        <v>51461.64</v>
      </c>
      <c r="J140">
        <v>52408.966</v>
      </c>
      <c r="K140">
        <v>54087.036999999997</v>
      </c>
      <c r="L140">
        <v>54582.474000000002</v>
      </c>
      <c r="M140">
        <v>56253.199000000001</v>
      </c>
      <c r="N140">
        <v>56608.249000000003</v>
      </c>
      <c r="O140">
        <v>56930.815000000002</v>
      </c>
      <c r="P140">
        <v>56530.622000000003</v>
      </c>
      <c r="Q140">
        <v>57019.821000000004</v>
      </c>
      <c r="R140">
        <v>56645.114999999998</v>
      </c>
      <c r="S140">
        <v>56102.254000000001</v>
      </c>
      <c r="T140">
        <v>63320.538</v>
      </c>
      <c r="U140">
        <v>65922.922999999995</v>
      </c>
      <c r="V140">
        <v>67405.472999999998</v>
      </c>
      <c r="W140">
        <v>64268.046999999999</v>
      </c>
      <c r="X140">
        <v>65910.342000000004</v>
      </c>
      <c r="Y140">
        <v>66211.820999999996</v>
      </c>
      <c r="Z140">
        <v>67928.269</v>
      </c>
      <c r="AA140">
        <v>69565.248999999996</v>
      </c>
      <c r="AB140">
        <v>70626.466</v>
      </c>
      <c r="AC140">
        <v>71723.303</v>
      </c>
      <c r="AD140">
        <v>72270.789999999994</v>
      </c>
      <c r="AE140">
        <v>73677.910999999993</v>
      </c>
      <c r="AF140">
        <v>75515.216</v>
      </c>
      <c r="AG140">
        <v>74621.827000000005</v>
      </c>
      <c r="AH140">
        <v>78465.607000000004</v>
      </c>
      <c r="AI140">
        <v>81336.024999999994</v>
      </c>
      <c r="AJ140">
        <v>82424.505000000005</v>
      </c>
      <c r="AK140">
        <v>83925.763999999996</v>
      </c>
      <c r="AL140">
        <v>83563.423999999999</v>
      </c>
      <c r="AM140">
        <v>84379.361000000004</v>
      </c>
      <c r="AN140">
        <v>47275.362999999998</v>
      </c>
    </row>
    <row r="141" spans="1:40" x14ac:dyDescent="0.2">
      <c r="A141" t="s">
        <v>7</v>
      </c>
      <c r="B141" t="s">
        <v>8</v>
      </c>
      <c r="C141" t="s">
        <v>9</v>
      </c>
      <c r="D141" t="s">
        <v>152</v>
      </c>
      <c r="E141" t="s">
        <v>13</v>
      </c>
      <c r="F141" t="s">
        <v>12</v>
      </c>
      <c r="G141">
        <v>0</v>
      </c>
      <c r="H141">
        <v>41.515295000000002</v>
      </c>
      <c r="I141">
        <v>41.813273000000002</v>
      </c>
      <c r="J141">
        <v>41.162672000000001</v>
      </c>
      <c r="K141">
        <v>39.559994000000003</v>
      </c>
      <c r="L141">
        <v>38.725834999999996</v>
      </c>
      <c r="M141">
        <v>35.945548000000002</v>
      </c>
      <c r="N141">
        <v>33.133544000000001</v>
      </c>
      <c r="O141">
        <v>31.077302</v>
      </c>
      <c r="P141">
        <v>28.082954000000001</v>
      </c>
      <c r="Q141">
        <v>24.515844000000001</v>
      </c>
      <c r="R141">
        <v>20.996137999999998</v>
      </c>
      <c r="S141">
        <v>28.459952999999999</v>
      </c>
      <c r="T141">
        <v>35.895378999999998</v>
      </c>
      <c r="U141">
        <v>43.309818</v>
      </c>
      <c r="V141">
        <v>41.356062000000001</v>
      </c>
      <c r="W141">
        <v>36.901018999999998</v>
      </c>
      <c r="X141">
        <v>26.467634</v>
      </c>
      <c r="Y141">
        <v>24.202908000000001</v>
      </c>
      <c r="Z141">
        <v>30.776506999999999</v>
      </c>
      <c r="AA141">
        <v>37.087085000000002</v>
      </c>
      <c r="AB141">
        <v>43.499029</v>
      </c>
      <c r="AC141">
        <v>40.414062999999999</v>
      </c>
      <c r="AD141">
        <v>43.728008000000003</v>
      </c>
      <c r="AE141">
        <v>47.247335999999997</v>
      </c>
      <c r="AF141">
        <v>50.801872000000003</v>
      </c>
      <c r="AG141">
        <v>54.068873000000004</v>
      </c>
      <c r="AH141">
        <v>44.790126000000001</v>
      </c>
      <c r="AI141">
        <v>47.963186999999998</v>
      </c>
      <c r="AJ141">
        <v>49.398631000000002</v>
      </c>
      <c r="AK141">
        <v>53.206024999999997</v>
      </c>
      <c r="AL141">
        <v>53.624718000000001</v>
      </c>
      <c r="AM141">
        <v>47.096215999999998</v>
      </c>
      <c r="AN141">
        <v>47.005077</v>
      </c>
    </row>
    <row r="142" spans="1:40" x14ac:dyDescent="0.2">
      <c r="A142" t="s">
        <v>7</v>
      </c>
      <c r="B142" t="s">
        <v>8</v>
      </c>
      <c r="C142" t="s">
        <v>9</v>
      </c>
      <c r="D142" t="s">
        <v>153</v>
      </c>
      <c r="E142" t="s">
        <v>13</v>
      </c>
      <c r="F142" t="s">
        <v>12</v>
      </c>
      <c r="G142">
        <v>0</v>
      </c>
      <c r="H142">
        <v>47756.135999999999</v>
      </c>
      <c r="I142">
        <v>46775.165000000001</v>
      </c>
      <c r="J142">
        <v>48006.37</v>
      </c>
      <c r="K142">
        <v>46942.468000000001</v>
      </c>
      <c r="L142">
        <v>48203.345999999998</v>
      </c>
      <c r="M142">
        <v>49831.038999999997</v>
      </c>
      <c r="N142">
        <v>52318.14</v>
      </c>
      <c r="O142">
        <v>54487.423000000003</v>
      </c>
      <c r="P142">
        <v>51496.800000000003</v>
      </c>
      <c r="Q142">
        <v>50522.656999999999</v>
      </c>
      <c r="R142">
        <v>51514.906000000003</v>
      </c>
      <c r="S142">
        <v>53868.514000000003</v>
      </c>
      <c r="T142">
        <v>55153.819000000003</v>
      </c>
      <c r="U142">
        <v>56163.389000000003</v>
      </c>
      <c r="V142">
        <v>56076.457000000002</v>
      </c>
      <c r="W142">
        <v>59914.252999999997</v>
      </c>
      <c r="X142">
        <v>62040.658000000003</v>
      </c>
      <c r="Y142">
        <v>61449.464999999997</v>
      </c>
      <c r="Z142">
        <v>53283.83</v>
      </c>
      <c r="AA142">
        <v>51739.241000000002</v>
      </c>
      <c r="AB142">
        <v>51455.9</v>
      </c>
      <c r="AC142">
        <v>51002.728999999999</v>
      </c>
      <c r="AD142">
        <v>55937.394999999997</v>
      </c>
      <c r="AE142">
        <v>55614.142</v>
      </c>
      <c r="AF142">
        <v>56215.900999999998</v>
      </c>
      <c r="AG142">
        <v>56000.839</v>
      </c>
      <c r="AH142">
        <v>54109.686999999998</v>
      </c>
      <c r="AI142">
        <v>57290.851000000002</v>
      </c>
      <c r="AJ142">
        <v>57976.180999999997</v>
      </c>
      <c r="AK142">
        <v>59340.633000000002</v>
      </c>
      <c r="AL142">
        <v>57337.159</v>
      </c>
      <c r="AM142">
        <v>59019.603999999999</v>
      </c>
      <c r="AN142">
        <v>5102.4780000000001</v>
      </c>
    </row>
    <row r="143" spans="1:40" x14ac:dyDescent="0.2">
      <c r="A143" t="s">
        <v>7</v>
      </c>
      <c r="B143" t="s">
        <v>8</v>
      </c>
      <c r="C143" t="s">
        <v>9</v>
      </c>
      <c r="D143" t="s">
        <v>154</v>
      </c>
      <c r="E143" t="s">
        <v>13</v>
      </c>
      <c r="F143" t="s">
        <v>12</v>
      </c>
      <c r="G143">
        <v>0</v>
      </c>
      <c r="H143">
        <v>30492.830999999998</v>
      </c>
      <c r="I143">
        <v>34895.830999999998</v>
      </c>
      <c r="J143">
        <v>33528.625</v>
      </c>
      <c r="K143">
        <v>33979.538999999997</v>
      </c>
      <c r="L143">
        <v>36052.701000000001</v>
      </c>
      <c r="M143">
        <v>36659.33</v>
      </c>
      <c r="N143">
        <v>35363.987999999998</v>
      </c>
      <c r="O143">
        <v>37632.834000000003</v>
      </c>
      <c r="P143">
        <v>34225.14</v>
      </c>
      <c r="Q143">
        <v>36797.440999999999</v>
      </c>
      <c r="R143">
        <v>38365.423999999999</v>
      </c>
      <c r="S143">
        <v>41849.103000000003</v>
      </c>
      <c r="T143">
        <v>47359.178</v>
      </c>
      <c r="U143">
        <v>56922.737999999998</v>
      </c>
      <c r="V143">
        <v>55447.898999999998</v>
      </c>
      <c r="W143">
        <v>58118.817000000003</v>
      </c>
      <c r="X143">
        <v>65347.364000000001</v>
      </c>
      <c r="Y143">
        <v>68778.972999999998</v>
      </c>
      <c r="Z143">
        <v>68902.392999999996</v>
      </c>
      <c r="AA143">
        <v>68378.967999999993</v>
      </c>
      <c r="AB143">
        <v>74584.164999999994</v>
      </c>
      <c r="AC143">
        <v>82894.907999999996</v>
      </c>
      <c r="AD143">
        <v>91360.100999999995</v>
      </c>
      <c r="AE143">
        <v>97665.622000000003</v>
      </c>
      <c r="AF143">
        <v>97886.9</v>
      </c>
      <c r="AG143">
        <v>101561.3</v>
      </c>
      <c r="AH143">
        <v>103932.94</v>
      </c>
      <c r="AI143">
        <v>105748.03</v>
      </c>
      <c r="AJ143">
        <v>109639.94</v>
      </c>
      <c r="AK143">
        <v>111023.55</v>
      </c>
      <c r="AL143">
        <v>109099</v>
      </c>
      <c r="AM143">
        <v>113874.04</v>
      </c>
      <c r="AN143">
        <v>65409.338000000003</v>
      </c>
    </row>
    <row r="144" spans="1:40" x14ac:dyDescent="0.2">
      <c r="A144" t="s">
        <v>7</v>
      </c>
      <c r="B144" t="s">
        <v>8</v>
      </c>
      <c r="C144" t="s">
        <v>9</v>
      </c>
      <c r="D144" t="s">
        <v>155</v>
      </c>
      <c r="E144" t="s">
        <v>13</v>
      </c>
      <c r="F144" t="s">
        <v>12</v>
      </c>
      <c r="G144">
        <v>0</v>
      </c>
      <c r="H144">
        <v>213238.04</v>
      </c>
      <c r="I144">
        <v>213825.08</v>
      </c>
      <c r="J144">
        <v>223572.57</v>
      </c>
      <c r="K144">
        <v>233561.15</v>
      </c>
      <c r="L144">
        <v>243717.04</v>
      </c>
      <c r="M144">
        <v>248734.28</v>
      </c>
      <c r="N144">
        <v>263780.39</v>
      </c>
      <c r="O144">
        <v>267687.67</v>
      </c>
      <c r="P144">
        <v>275900.77</v>
      </c>
      <c r="Q144">
        <v>283237.43</v>
      </c>
      <c r="R144">
        <v>291684.95</v>
      </c>
      <c r="S144">
        <v>295796.33</v>
      </c>
      <c r="T144">
        <v>311811.63</v>
      </c>
      <c r="U144">
        <v>324938.17</v>
      </c>
      <c r="V144">
        <v>343807.34</v>
      </c>
      <c r="W144">
        <v>354398.69</v>
      </c>
      <c r="X144">
        <v>373984.36</v>
      </c>
      <c r="Y144">
        <v>390508.14</v>
      </c>
      <c r="Z144">
        <v>396346.51</v>
      </c>
      <c r="AA144">
        <v>406025.85</v>
      </c>
      <c r="AB144">
        <v>403446.2</v>
      </c>
      <c r="AC144">
        <v>412101.86</v>
      </c>
      <c r="AD144">
        <v>412823.47</v>
      </c>
      <c r="AE144">
        <v>421516.92</v>
      </c>
      <c r="AF144">
        <v>431748.42</v>
      </c>
      <c r="AG144">
        <v>452172.52</v>
      </c>
      <c r="AH144">
        <v>495126.23</v>
      </c>
      <c r="AI144">
        <v>534395.57999999996</v>
      </c>
      <c r="AJ144">
        <v>552496.30000000005</v>
      </c>
      <c r="AK144">
        <v>559542.15</v>
      </c>
      <c r="AL144">
        <v>585383.15</v>
      </c>
      <c r="AM144">
        <v>622986.92000000004</v>
      </c>
      <c r="AN144">
        <v>268714.90999999997</v>
      </c>
    </row>
    <row r="145" spans="1:40" x14ac:dyDescent="0.2">
      <c r="A145" t="s">
        <v>7</v>
      </c>
      <c r="B145" t="s">
        <v>8</v>
      </c>
      <c r="C145" t="s">
        <v>9</v>
      </c>
      <c r="D145" t="s">
        <v>156</v>
      </c>
      <c r="E145" t="s">
        <v>13</v>
      </c>
      <c r="F145" t="s">
        <v>12</v>
      </c>
      <c r="G145">
        <v>0</v>
      </c>
      <c r="H145">
        <v>27186.123</v>
      </c>
      <c r="I145">
        <v>27817.393</v>
      </c>
      <c r="J145">
        <v>26246.629000000001</v>
      </c>
      <c r="K145">
        <v>25095.084999999999</v>
      </c>
      <c r="L145">
        <v>-15098.894</v>
      </c>
      <c r="M145">
        <v>-14729.43</v>
      </c>
      <c r="N145">
        <v>-14080.661</v>
      </c>
      <c r="O145">
        <v>-14205.053</v>
      </c>
      <c r="P145">
        <v>-13026.755999999999</v>
      </c>
      <c r="Q145">
        <v>-13503.07</v>
      </c>
      <c r="R145">
        <v>-13668.615</v>
      </c>
      <c r="S145">
        <v>-12912.047</v>
      </c>
      <c r="T145">
        <v>-14573.88</v>
      </c>
      <c r="U145">
        <v>-14965.543</v>
      </c>
      <c r="V145">
        <v>-16148.409</v>
      </c>
      <c r="W145">
        <v>-17169.941999999999</v>
      </c>
      <c r="X145">
        <v>-16256.186</v>
      </c>
      <c r="Y145">
        <v>-15482.85</v>
      </c>
      <c r="Z145">
        <v>-15407.519</v>
      </c>
      <c r="AA145">
        <v>-13739.842000000001</v>
      </c>
      <c r="AB145">
        <v>-12731.014999999999</v>
      </c>
      <c r="AC145">
        <v>-11369.009</v>
      </c>
      <c r="AD145">
        <v>-11308.474</v>
      </c>
      <c r="AE145">
        <v>-11683.662</v>
      </c>
      <c r="AF145">
        <v>-11110.745000000001</v>
      </c>
      <c r="AG145">
        <v>-9707.0203999999994</v>
      </c>
      <c r="AH145">
        <v>-9556.4619999999995</v>
      </c>
      <c r="AI145">
        <v>-9624.8189000000002</v>
      </c>
      <c r="AJ145">
        <v>-10231.861000000001</v>
      </c>
      <c r="AK145">
        <v>-9088.8945000000003</v>
      </c>
      <c r="AL145">
        <v>-11009.886</v>
      </c>
      <c r="AM145">
        <v>-9476.2335000000003</v>
      </c>
      <c r="AN145">
        <v>-15690.141</v>
      </c>
    </row>
    <row r="146" spans="1:40" x14ac:dyDescent="0.2">
      <c r="A146" t="s">
        <v>7</v>
      </c>
      <c r="B146" t="s">
        <v>8</v>
      </c>
      <c r="C146" t="s">
        <v>9</v>
      </c>
      <c r="D146" t="s">
        <v>157</v>
      </c>
      <c r="E146" t="s">
        <v>13</v>
      </c>
      <c r="F146" t="s">
        <v>12</v>
      </c>
      <c r="G146">
        <v>0</v>
      </c>
      <c r="H146">
        <v>170561.38</v>
      </c>
      <c r="I146">
        <v>170204.4</v>
      </c>
      <c r="J146">
        <v>153069.06</v>
      </c>
      <c r="K146">
        <v>151305.04</v>
      </c>
      <c r="L146">
        <v>148481.62</v>
      </c>
      <c r="M146">
        <v>148497.34</v>
      </c>
      <c r="N146">
        <v>146161.84</v>
      </c>
      <c r="O146">
        <v>148055.82</v>
      </c>
      <c r="P146">
        <v>147510.44</v>
      </c>
      <c r="Q146">
        <v>148460.84</v>
      </c>
      <c r="R146">
        <v>147147.01</v>
      </c>
      <c r="S146">
        <v>143346.81</v>
      </c>
      <c r="T146">
        <v>142250.23999999999</v>
      </c>
      <c r="U146">
        <v>141992.23000000001</v>
      </c>
      <c r="V146">
        <v>144956.85999999999</v>
      </c>
      <c r="W146">
        <v>148570.03</v>
      </c>
      <c r="X146">
        <v>148555.89000000001</v>
      </c>
      <c r="Y146">
        <v>158486.66</v>
      </c>
      <c r="Z146">
        <v>162580.21</v>
      </c>
      <c r="AA146">
        <v>171609.67</v>
      </c>
      <c r="AB146">
        <v>180706.06</v>
      </c>
      <c r="AC146">
        <v>183559.61</v>
      </c>
      <c r="AD146">
        <v>186399.98</v>
      </c>
      <c r="AE146">
        <v>181668.28</v>
      </c>
      <c r="AF146">
        <v>185355.45</v>
      </c>
      <c r="AG146">
        <v>190809.2</v>
      </c>
      <c r="AH146">
        <v>201114.67</v>
      </c>
      <c r="AI146">
        <v>202801.71</v>
      </c>
      <c r="AJ146">
        <v>204345.55</v>
      </c>
      <c r="AK146">
        <v>207530.39</v>
      </c>
      <c r="AL146">
        <v>199663.04</v>
      </c>
      <c r="AM146">
        <v>207215.5</v>
      </c>
      <c r="AN146">
        <v>161758.82999999999</v>
      </c>
    </row>
    <row r="147" spans="1:40" x14ac:dyDescent="0.2">
      <c r="A147" t="s">
        <v>7</v>
      </c>
      <c r="B147" t="s">
        <v>8</v>
      </c>
      <c r="C147" t="s">
        <v>9</v>
      </c>
      <c r="D147" t="s">
        <v>158</v>
      </c>
      <c r="E147" t="s">
        <v>13</v>
      </c>
      <c r="F147" t="s">
        <v>12</v>
      </c>
      <c r="G147">
        <v>0</v>
      </c>
      <c r="H147">
        <v>191841.94</v>
      </c>
      <c r="I147">
        <v>209388.16</v>
      </c>
      <c r="J147">
        <v>216453.03</v>
      </c>
      <c r="K147">
        <v>221377.88</v>
      </c>
      <c r="L147">
        <v>229412.06</v>
      </c>
      <c r="M147">
        <v>236797.29</v>
      </c>
      <c r="N147">
        <v>240930.06</v>
      </c>
      <c r="O147">
        <v>249332.32</v>
      </c>
      <c r="P147">
        <v>239561.63</v>
      </c>
      <c r="Q147">
        <v>246036.23</v>
      </c>
      <c r="R147">
        <v>249381.63</v>
      </c>
      <c r="S147">
        <v>245219.92</v>
      </c>
      <c r="T147">
        <v>274392.46000000002</v>
      </c>
      <c r="U147">
        <v>282838.88</v>
      </c>
      <c r="V147">
        <v>292968.69</v>
      </c>
      <c r="W147">
        <v>279810.34000000003</v>
      </c>
      <c r="X147">
        <v>280939.02</v>
      </c>
      <c r="Y147">
        <v>287089.51</v>
      </c>
      <c r="Z147">
        <v>295497.98</v>
      </c>
      <c r="AA147">
        <v>297248.46000000002</v>
      </c>
      <c r="AB147">
        <v>303984.08</v>
      </c>
      <c r="AC147">
        <v>306204.17</v>
      </c>
      <c r="AD147">
        <v>312141.94</v>
      </c>
      <c r="AE147">
        <v>321170.05</v>
      </c>
      <c r="AF147">
        <v>328333.87</v>
      </c>
      <c r="AG147">
        <v>338560.78</v>
      </c>
      <c r="AH147">
        <v>350819.16</v>
      </c>
      <c r="AI147">
        <v>369108.83</v>
      </c>
      <c r="AJ147">
        <v>375093.84</v>
      </c>
      <c r="AK147">
        <v>381881.88</v>
      </c>
      <c r="AL147">
        <v>365012.22</v>
      </c>
      <c r="AM147">
        <v>375772.97</v>
      </c>
      <c r="AN147">
        <v>273071.92</v>
      </c>
    </row>
    <row r="148" spans="1:40" x14ac:dyDescent="0.2">
      <c r="A148" t="s">
        <v>7</v>
      </c>
      <c r="B148" t="s">
        <v>8</v>
      </c>
      <c r="C148" t="s">
        <v>9</v>
      </c>
      <c r="D148" t="s">
        <v>159</v>
      </c>
      <c r="E148" t="s">
        <v>13</v>
      </c>
      <c r="F148" t="s">
        <v>12</v>
      </c>
      <c r="G148">
        <v>0</v>
      </c>
      <c r="H148">
        <v>273.00486000000001</v>
      </c>
      <c r="I148">
        <v>271.77636999999999</v>
      </c>
      <c r="J148">
        <v>244.48535999999999</v>
      </c>
      <c r="K148">
        <v>248.7337</v>
      </c>
      <c r="L148">
        <v>-88.554635000000005</v>
      </c>
      <c r="M148">
        <v>-73.706541999999999</v>
      </c>
      <c r="N148">
        <v>-22.995304000000001</v>
      </c>
      <c r="O148">
        <v>35.035853000000003</v>
      </c>
      <c r="P148">
        <v>77.313939000000005</v>
      </c>
      <c r="Q148">
        <v>162.49158</v>
      </c>
      <c r="R148">
        <v>173.76121000000001</v>
      </c>
      <c r="S148">
        <v>212.08067</v>
      </c>
      <c r="T148">
        <v>197.77382</v>
      </c>
      <c r="U148">
        <v>245.25425999999999</v>
      </c>
      <c r="V148">
        <v>280.94155000000001</v>
      </c>
      <c r="W148">
        <v>348.64321999999999</v>
      </c>
      <c r="X148">
        <v>347.19385</v>
      </c>
      <c r="Y148">
        <v>363.22483</v>
      </c>
      <c r="Z148">
        <v>293.24322000000001</v>
      </c>
      <c r="AA148">
        <v>307.98818</v>
      </c>
      <c r="AB148">
        <v>309.57434999999998</v>
      </c>
      <c r="AC148">
        <v>323.48304000000002</v>
      </c>
      <c r="AD148">
        <v>345.19412999999997</v>
      </c>
      <c r="AE148">
        <v>290.54527000000002</v>
      </c>
      <c r="AF148">
        <v>293.51418999999999</v>
      </c>
      <c r="AG148">
        <v>296.02449999999999</v>
      </c>
      <c r="AH148">
        <v>294.59951999999998</v>
      </c>
      <c r="AI148">
        <v>308.26889</v>
      </c>
      <c r="AJ148">
        <v>318.15631999999999</v>
      </c>
      <c r="AK148">
        <v>347.96620999999999</v>
      </c>
      <c r="AL148">
        <v>349.53733</v>
      </c>
      <c r="AM148">
        <v>362.80968000000001</v>
      </c>
      <c r="AN148">
        <v>303.55569000000003</v>
      </c>
    </row>
    <row r="149" spans="1:40" x14ac:dyDescent="0.2">
      <c r="A149" t="s">
        <v>7</v>
      </c>
      <c r="B149" t="s">
        <v>8</v>
      </c>
      <c r="C149" t="s">
        <v>9</v>
      </c>
      <c r="D149" t="s">
        <v>160</v>
      </c>
      <c r="E149" t="s">
        <v>13</v>
      </c>
      <c r="F149" t="s">
        <v>12</v>
      </c>
      <c r="G149">
        <v>0</v>
      </c>
      <c r="H149">
        <v>5705.6399000000001</v>
      </c>
      <c r="I149">
        <v>5845.1743999999999</v>
      </c>
      <c r="J149">
        <v>6103.5</v>
      </c>
      <c r="K149">
        <v>6284.7995000000001</v>
      </c>
      <c r="L149">
        <v>6320.0006000000003</v>
      </c>
      <c r="M149">
        <v>6214.4071999999996</v>
      </c>
      <c r="N149">
        <v>6427.2565000000004</v>
      </c>
      <c r="O149">
        <v>6780.6334999999999</v>
      </c>
      <c r="P149">
        <v>15258.221</v>
      </c>
      <c r="Q149">
        <v>7487.8768</v>
      </c>
      <c r="R149">
        <v>9825.9233999999997</v>
      </c>
      <c r="S149">
        <v>10151.677</v>
      </c>
      <c r="T149">
        <v>10167.476000000001</v>
      </c>
      <c r="U149">
        <v>10322.179</v>
      </c>
      <c r="V149">
        <v>10650.522999999999</v>
      </c>
      <c r="W149">
        <v>9987.8124000000007</v>
      </c>
      <c r="X149">
        <v>9643.6975000000002</v>
      </c>
      <c r="Y149">
        <v>11170.945</v>
      </c>
      <c r="Z149">
        <v>9394.1280999999999</v>
      </c>
      <c r="AA149">
        <v>9391.8994000000002</v>
      </c>
      <c r="AB149">
        <v>8609.6144999999997</v>
      </c>
      <c r="AC149">
        <v>8672.7505000000001</v>
      </c>
      <c r="AD149">
        <v>8796.7198000000008</v>
      </c>
      <c r="AE149">
        <v>9182.4331000000002</v>
      </c>
      <c r="AF149">
        <v>10639.460999999999</v>
      </c>
      <c r="AG149">
        <v>11874.02</v>
      </c>
      <c r="AH149">
        <v>12048.385</v>
      </c>
      <c r="AI149">
        <v>11932.484</v>
      </c>
      <c r="AJ149">
        <v>12135.893</v>
      </c>
      <c r="AK149">
        <v>12783.982</v>
      </c>
      <c r="AL149">
        <v>13957.632</v>
      </c>
      <c r="AM149">
        <v>14845.442999999999</v>
      </c>
      <c r="AN149">
        <v>8574.6173999999992</v>
      </c>
    </row>
    <row r="150" spans="1:40" x14ac:dyDescent="0.2">
      <c r="A150" t="s">
        <v>7</v>
      </c>
      <c r="B150" t="s">
        <v>8</v>
      </c>
      <c r="C150" t="s">
        <v>9</v>
      </c>
      <c r="D150" t="s">
        <v>161</v>
      </c>
      <c r="E150" t="s">
        <v>13</v>
      </c>
      <c r="F150" t="s">
        <v>12</v>
      </c>
      <c r="G150">
        <v>0</v>
      </c>
      <c r="H150">
        <v>446659.4</v>
      </c>
      <c r="I150">
        <v>442271.04</v>
      </c>
      <c r="J150">
        <v>450853.05</v>
      </c>
      <c r="K150">
        <v>443480.28</v>
      </c>
      <c r="L150">
        <v>437815.77</v>
      </c>
      <c r="M150">
        <v>429558.47</v>
      </c>
      <c r="N150">
        <v>425766.31</v>
      </c>
      <c r="O150">
        <v>415568.44</v>
      </c>
      <c r="P150">
        <v>379264.39</v>
      </c>
      <c r="Q150">
        <v>370193.54</v>
      </c>
      <c r="R150">
        <v>360130.21</v>
      </c>
      <c r="S150">
        <v>366532.77</v>
      </c>
      <c r="T150">
        <v>347689.77</v>
      </c>
      <c r="U150">
        <v>358952.26</v>
      </c>
      <c r="V150">
        <v>353214.43</v>
      </c>
      <c r="W150">
        <v>353899.35</v>
      </c>
      <c r="X150">
        <v>374576.77</v>
      </c>
      <c r="Y150">
        <v>380894.75</v>
      </c>
      <c r="Z150">
        <v>374583.58</v>
      </c>
      <c r="AA150">
        <v>356593.62</v>
      </c>
      <c r="AB150">
        <v>375788.03</v>
      </c>
      <c r="AC150">
        <v>369001.66</v>
      </c>
      <c r="AD150">
        <v>360743.65</v>
      </c>
      <c r="AE150">
        <v>354525.73</v>
      </c>
      <c r="AF150">
        <v>349277.05</v>
      </c>
      <c r="AG150">
        <v>355750.18</v>
      </c>
      <c r="AH150">
        <v>359478.07</v>
      </c>
      <c r="AI150">
        <v>373221.09</v>
      </c>
      <c r="AJ150">
        <v>373816.94</v>
      </c>
      <c r="AK150">
        <v>369569.48</v>
      </c>
      <c r="AL150">
        <v>353787.14</v>
      </c>
      <c r="AM150">
        <v>380800.45</v>
      </c>
      <c r="AN150">
        <v>279543.78000000003</v>
      </c>
    </row>
    <row r="151" spans="1:40" x14ac:dyDescent="0.2">
      <c r="A151" t="s">
        <v>7</v>
      </c>
      <c r="B151" t="s">
        <v>8</v>
      </c>
      <c r="C151" t="s">
        <v>9</v>
      </c>
      <c r="D151" t="s">
        <v>162</v>
      </c>
      <c r="E151" t="s">
        <v>13</v>
      </c>
      <c r="F151" t="s">
        <v>12</v>
      </c>
      <c r="G151">
        <v>0</v>
      </c>
      <c r="H151">
        <v>211935.93</v>
      </c>
      <c r="I151">
        <v>204521.34</v>
      </c>
      <c r="J151">
        <v>181058.43</v>
      </c>
      <c r="K151">
        <v>168694.39</v>
      </c>
      <c r="L151">
        <v>155113.26999999999</v>
      </c>
      <c r="M151">
        <v>133713.10999999999</v>
      </c>
      <c r="N151">
        <v>110116.82</v>
      </c>
      <c r="O151">
        <v>97244.778999999995</v>
      </c>
      <c r="P151">
        <v>78277.104000000007</v>
      </c>
      <c r="Q151">
        <v>76591.607999999993</v>
      </c>
      <c r="R151">
        <v>71821.740000000005</v>
      </c>
      <c r="S151">
        <v>77595.657000000007</v>
      </c>
      <c r="T151">
        <v>77753.088000000003</v>
      </c>
      <c r="U151">
        <v>97626.774999999994</v>
      </c>
      <c r="V151">
        <v>100254.72</v>
      </c>
      <c r="W151">
        <v>104878.49</v>
      </c>
      <c r="X151">
        <v>101958.61</v>
      </c>
      <c r="Y151">
        <v>86649.106</v>
      </c>
      <c r="Z151">
        <v>93057.027000000002</v>
      </c>
      <c r="AA151">
        <v>73054.130999999994</v>
      </c>
      <c r="AB151">
        <v>69726.769</v>
      </c>
      <c r="AC151">
        <v>56069.107000000004</v>
      </c>
      <c r="AD151">
        <v>56242.281999999999</v>
      </c>
      <c r="AE151">
        <v>45466.195</v>
      </c>
      <c r="AF151">
        <v>53120.404999999999</v>
      </c>
      <c r="AG151">
        <v>48771.258999999998</v>
      </c>
      <c r="AH151">
        <v>52703.993999999999</v>
      </c>
      <c r="AI151">
        <v>44705.053</v>
      </c>
      <c r="AJ151">
        <v>43900.201999999997</v>
      </c>
      <c r="AK151">
        <v>46356.565999999999</v>
      </c>
      <c r="AL151">
        <v>46450.237000000001</v>
      </c>
      <c r="AM151">
        <v>49584.178</v>
      </c>
      <c r="AN151">
        <v>22146.322</v>
      </c>
    </row>
    <row r="152" spans="1:40" x14ac:dyDescent="0.2">
      <c r="A152" t="s">
        <v>7</v>
      </c>
      <c r="B152" t="s">
        <v>8</v>
      </c>
      <c r="C152" t="s">
        <v>9</v>
      </c>
      <c r="D152" t="s">
        <v>163</v>
      </c>
      <c r="E152" t="s">
        <v>13</v>
      </c>
      <c r="F152" t="s">
        <v>12</v>
      </c>
      <c r="G152">
        <v>0</v>
      </c>
      <c r="H152">
        <v>65878.081000000006</v>
      </c>
      <c r="I152">
        <v>58836.982000000004</v>
      </c>
      <c r="J152">
        <v>56359.724999999999</v>
      </c>
      <c r="K152">
        <v>54041.822999999997</v>
      </c>
      <c r="L152">
        <v>55713.673999999999</v>
      </c>
      <c r="M152">
        <v>58934.034</v>
      </c>
      <c r="N152">
        <v>57926.811000000002</v>
      </c>
      <c r="O152">
        <v>60170.65</v>
      </c>
      <c r="P152">
        <v>65339.807999999997</v>
      </c>
      <c r="Q152">
        <v>73066.592000000004</v>
      </c>
      <c r="R152">
        <v>80224.099000000002</v>
      </c>
      <c r="S152">
        <v>73555.428</v>
      </c>
      <c r="T152">
        <v>78380.687000000005</v>
      </c>
      <c r="U152">
        <v>85458.991999999998</v>
      </c>
      <c r="V152">
        <v>80178.106</v>
      </c>
      <c r="W152">
        <v>89382.853000000003</v>
      </c>
      <c r="X152">
        <v>79833.807000000001</v>
      </c>
      <c r="Y152">
        <v>76089.581000000006</v>
      </c>
      <c r="Z152">
        <v>67791.731</v>
      </c>
      <c r="AA152">
        <v>63691.779000000002</v>
      </c>
      <c r="AB152">
        <v>63104.946000000004</v>
      </c>
      <c r="AC152">
        <v>65305.125999999997</v>
      </c>
      <c r="AD152">
        <v>65111.32</v>
      </c>
      <c r="AE152">
        <v>64329.807000000001</v>
      </c>
      <c r="AF152">
        <v>59418.457999999999</v>
      </c>
      <c r="AG152">
        <v>64829.616999999998</v>
      </c>
      <c r="AH152">
        <v>67598.903999999995</v>
      </c>
      <c r="AI152">
        <v>92144.456000000006</v>
      </c>
      <c r="AJ152">
        <v>64814.38</v>
      </c>
      <c r="AK152">
        <v>60179.222999999998</v>
      </c>
      <c r="AL152">
        <v>53836.445</v>
      </c>
      <c r="AM152">
        <v>50729.843999999997</v>
      </c>
      <c r="AN152">
        <v>34825.271000000001</v>
      </c>
    </row>
    <row r="153" spans="1:40" x14ac:dyDescent="0.2">
      <c r="A153" t="s">
        <v>7</v>
      </c>
      <c r="B153" t="s">
        <v>8</v>
      </c>
      <c r="C153" t="s">
        <v>9</v>
      </c>
      <c r="D153" t="s">
        <v>164</v>
      </c>
      <c r="E153" t="s">
        <v>13</v>
      </c>
      <c r="F153" t="s">
        <v>12</v>
      </c>
      <c r="G153">
        <v>0</v>
      </c>
      <c r="H153">
        <v>124962.12</v>
      </c>
      <c r="I153">
        <v>123527.27</v>
      </c>
      <c r="J153">
        <v>110731.69</v>
      </c>
      <c r="K153">
        <v>109133.38</v>
      </c>
      <c r="L153">
        <v>98669.98</v>
      </c>
      <c r="M153">
        <v>99925.962</v>
      </c>
      <c r="N153">
        <v>97794.054999999993</v>
      </c>
      <c r="O153">
        <v>97210.665999999997</v>
      </c>
      <c r="P153">
        <v>96490.554000000004</v>
      </c>
      <c r="Q153">
        <v>95902.656000000003</v>
      </c>
      <c r="R153">
        <v>93009.293000000005</v>
      </c>
      <c r="S153">
        <v>97745.804000000004</v>
      </c>
      <c r="T153">
        <v>100110.02</v>
      </c>
      <c r="U153">
        <v>105751.39</v>
      </c>
      <c r="V153">
        <v>106819.65</v>
      </c>
      <c r="W153">
        <v>110688.57</v>
      </c>
      <c r="X153">
        <v>114216.05</v>
      </c>
      <c r="Y153">
        <v>120282.98</v>
      </c>
      <c r="Z153">
        <v>122244.74</v>
      </c>
      <c r="AA153">
        <v>127741.56</v>
      </c>
      <c r="AB153">
        <v>133899.04999999999</v>
      </c>
      <c r="AC153">
        <v>138354.29999999999</v>
      </c>
      <c r="AD153">
        <v>171611.29</v>
      </c>
      <c r="AE153">
        <v>132946.66</v>
      </c>
      <c r="AF153">
        <v>96141.665999999997</v>
      </c>
      <c r="AG153">
        <v>57542.012000000002</v>
      </c>
      <c r="AH153">
        <v>55742.978000000003</v>
      </c>
      <c r="AI153">
        <v>54682.544999999998</v>
      </c>
      <c r="AJ153">
        <v>61551.678999999996</v>
      </c>
      <c r="AK153">
        <v>62403.998</v>
      </c>
      <c r="AL153">
        <v>62675.92</v>
      </c>
      <c r="AM153">
        <v>63926.59</v>
      </c>
      <c r="AN153">
        <v>30784.589</v>
      </c>
    </row>
    <row r="154" spans="1:40" x14ac:dyDescent="0.2">
      <c r="A154" t="s">
        <v>7</v>
      </c>
      <c r="B154" t="s">
        <v>8</v>
      </c>
      <c r="C154" t="s">
        <v>9</v>
      </c>
      <c r="D154" t="s">
        <v>165</v>
      </c>
      <c r="E154" t="s">
        <v>13</v>
      </c>
      <c r="F154" t="s">
        <v>12</v>
      </c>
      <c r="G154">
        <v>0</v>
      </c>
      <c r="H154">
        <v>25721.098000000002</v>
      </c>
      <c r="I154">
        <v>31678.830999999998</v>
      </c>
      <c r="J154">
        <v>41937.847999999998</v>
      </c>
      <c r="K154">
        <v>45475.830999999998</v>
      </c>
      <c r="L154">
        <v>45608.565999999999</v>
      </c>
      <c r="M154">
        <v>45721.841999999997</v>
      </c>
      <c r="N154">
        <v>49954.38</v>
      </c>
      <c r="O154">
        <v>68318.934999999998</v>
      </c>
      <c r="P154">
        <v>63609.591</v>
      </c>
      <c r="Q154">
        <v>66968.251999999993</v>
      </c>
      <c r="R154">
        <v>74848.180999999997</v>
      </c>
      <c r="S154">
        <v>77951.194000000003</v>
      </c>
      <c r="T154">
        <v>77813.31</v>
      </c>
      <c r="U154">
        <v>89865.24</v>
      </c>
      <c r="V154">
        <v>93140.331000000006</v>
      </c>
      <c r="W154">
        <v>93032.975000000006</v>
      </c>
      <c r="X154">
        <v>106900.7</v>
      </c>
      <c r="Y154">
        <v>111645.36</v>
      </c>
      <c r="Z154">
        <v>121707.88</v>
      </c>
      <c r="AA154">
        <v>129779.86</v>
      </c>
      <c r="AB154">
        <v>143629.94</v>
      </c>
      <c r="AC154">
        <v>163411.46</v>
      </c>
      <c r="AD154">
        <v>178140.7</v>
      </c>
      <c r="AE154">
        <v>180254.65</v>
      </c>
      <c r="AF154">
        <v>202466.73</v>
      </c>
      <c r="AG154">
        <v>203834</v>
      </c>
      <c r="AH154">
        <v>200861.77</v>
      </c>
      <c r="AI154">
        <v>203666.23</v>
      </c>
      <c r="AJ154">
        <v>206771.77</v>
      </c>
      <c r="AK154">
        <v>213426.7</v>
      </c>
      <c r="AL154">
        <v>177566.33</v>
      </c>
      <c r="AM154">
        <v>185168.5</v>
      </c>
      <c r="AN154">
        <v>101806.92</v>
      </c>
    </row>
    <row r="155" spans="1:40" x14ac:dyDescent="0.2">
      <c r="A155" t="s">
        <v>7</v>
      </c>
      <c r="B155" t="s">
        <v>8</v>
      </c>
      <c r="C155" t="s">
        <v>9</v>
      </c>
      <c r="D155" t="s">
        <v>166</v>
      </c>
      <c r="E155" t="s">
        <v>13</v>
      </c>
      <c r="F155" t="s">
        <v>12</v>
      </c>
      <c r="G155">
        <v>0</v>
      </c>
      <c r="H155">
        <v>229192.02</v>
      </c>
      <c r="I155">
        <v>181868.07</v>
      </c>
      <c r="J155">
        <v>164787.34</v>
      </c>
      <c r="K155">
        <v>152989.10999999999</v>
      </c>
      <c r="L155">
        <v>150830.06</v>
      </c>
      <c r="M155">
        <v>158125.51</v>
      </c>
      <c r="N155">
        <v>161955.68</v>
      </c>
      <c r="O155">
        <v>154651.48000000001</v>
      </c>
      <c r="P155">
        <v>135304.48000000001</v>
      </c>
      <c r="Q155">
        <v>117776.45</v>
      </c>
      <c r="R155">
        <v>109713.03</v>
      </c>
      <c r="S155">
        <v>112474.3</v>
      </c>
      <c r="T155">
        <v>116412.14</v>
      </c>
      <c r="U155">
        <v>121658.34</v>
      </c>
      <c r="V155">
        <v>120149.3</v>
      </c>
      <c r="W155">
        <v>118147.14</v>
      </c>
      <c r="X155">
        <v>119557.93</v>
      </c>
      <c r="Y155">
        <v>122321.72</v>
      </c>
      <c r="Z155">
        <v>118831.11</v>
      </c>
      <c r="AA155">
        <v>100202.48</v>
      </c>
      <c r="AB155">
        <v>89795.633000000002</v>
      </c>
      <c r="AC155">
        <v>95752.365999999995</v>
      </c>
      <c r="AD155">
        <v>91157.622000000003</v>
      </c>
      <c r="AE155">
        <v>79169.811000000002</v>
      </c>
      <c r="AF155">
        <v>67429.485000000001</v>
      </c>
      <c r="AG155">
        <v>67243.585000000006</v>
      </c>
      <c r="AH155">
        <v>63223.771000000001</v>
      </c>
      <c r="AI155">
        <v>68341.578999999998</v>
      </c>
      <c r="AJ155">
        <v>71580.490000000005</v>
      </c>
      <c r="AK155">
        <v>68081.445000000007</v>
      </c>
      <c r="AL155">
        <v>62160.184000000001</v>
      </c>
      <c r="AM155">
        <v>66713.672999999995</v>
      </c>
      <c r="AN155">
        <v>19142.594000000001</v>
      </c>
    </row>
    <row r="156" spans="1:40" x14ac:dyDescent="0.2">
      <c r="A156" t="s">
        <v>7</v>
      </c>
      <c r="B156" t="s">
        <v>8</v>
      </c>
      <c r="C156" t="s">
        <v>9</v>
      </c>
      <c r="D156" t="s">
        <v>167</v>
      </c>
      <c r="E156" t="s">
        <v>13</v>
      </c>
      <c r="F156" t="s">
        <v>12</v>
      </c>
      <c r="G156">
        <v>0</v>
      </c>
      <c r="H156">
        <v>3106656.9</v>
      </c>
      <c r="I156">
        <v>2985767.9</v>
      </c>
      <c r="J156">
        <v>2496608.2999999998</v>
      </c>
      <c r="K156">
        <v>2301052.6</v>
      </c>
      <c r="L156">
        <v>1953777.6</v>
      </c>
      <c r="M156">
        <v>1824101.5</v>
      </c>
      <c r="N156">
        <v>1702723.9</v>
      </c>
      <c r="O156">
        <v>1511314.1</v>
      </c>
      <c r="P156">
        <v>1462820.5</v>
      </c>
      <c r="Q156">
        <v>1454009.6</v>
      </c>
      <c r="R156">
        <v>1430230</v>
      </c>
      <c r="S156">
        <v>1413486</v>
      </c>
      <c r="T156">
        <v>1365979.4</v>
      </c>
      <c r="U156">
        <v>1393439.1</v>
      </c>
      <c r="V156">
        <v>1420188.4</v>
      </c>
      <c r="W156">
        <v>1438882.3</v>
      </c>
      <c r="X156">
        <v>1495841.8</v>
      </c>
      <c r="Y156">
        <v>1477489.4</v>
      </c>
      <c r="Z156">
        <v>1467454.7</v>
      </c>
      <c r="AA156">
        <v>1257046.3</v>
      </c>
      <c r="AB156">
        <v>1327769.8999999999</v>
      </c>
      <c r="AC156">
        <v>1432004</v>
      </c>
      <c r="AD156">
        <v>1447069</v>
      </c>
      <c r="AE156">
        <v>1438152.2</v>
      </c>
      <c r="AF156">
        <v>1386488</v>
      </c>
      <c r="AG156">
        <v>1456035.8</v>
      </c>
      <c r="AH156">
        <v>1423793.1</v>
      </c>
      <c r="AI156">
        <v>1484553.9</v>
      </c>
      <c r="AJ156">
        <v>1567294</v>
      </c>
      <c r="AK156">
        <v>1591065.1</v>
      </c>
      <c r="AL156">
        <v>1510660.4</v>
      </c>
      <c r="AM156">
        <v>1652096</v>
      </c>
      <c r="AN156">
        <v>832667.4</v>
      </c>
    </row>
    <row r="157" spans="1:40" x14ac:dyDescent="0.2">
      <c r="A157" t="s">
        <v>7</v>
      </c>
      <c r="B157" t="s">
        <v>8</v>
      </c>
      <c r="C157" t="s">
        <v>9</v>
      </c>
      <c r="D157" t="s">
        <v>168</v>
      </c>
      <c r="E157" t="s">
        <v>13</v>
      </c>
      <c r="F157" t="s">
        <v>12</v>
      </c>
      <c r="G157">
        <v>0</v>
      </c>
      <c r="H157">
        <v>6208.3980000000001</v>
      </c>
      <c r="I157">
        <v>6071.2645000000002</v>
      </c>
      <c r="J157">
        <v>6175.5600999999997</v>
      </c>
      <c r="K157">
        <v>6148.5915999999997</v>
      </c>
      <c r="L157">
        <v>6184.7109</v>
      </c>
      <c r="M157">
        <v>5981.8850000000002</v>
      </c>
      <c r="N157">
        <v>6167.848</v>
      </c>
      <c r="O157">
        <v>6350.0958000000001</v>
      </c>
      <c r="P157">
        <v>6667.6698999999999</v>
      </c>
      <c r="Q157">
        <v>6983.3122999999996</v>
      </c>
      <c r="R157">
        <v>6772.8469999999998</v>
      </c>
      <c r="S157">
        <v>6986.5780999999997</v>
      </c>
      <c r="T157">
        <v>7126.7898999999998</v>
      </c>
      <c r="U157">
        <v>7090.0829999999996</v>
      </c>
      <c r="V157">
        <v>7339.1701000000003</v>
      </c>
      <c r="W157">
        <v>7653.0465000000004</v>
      </c>
      <c r="X157">
        <v>1390.3043</v>
      </c>
      <c r="Y157">
        <v>1773.3526999999999</v>
      </c>
      <c r="Z157">
        <v>1885.5110999999999</v>
      </c>
      <c r="AA157">
        <v>2300.8310999999999</v>
      </c>
      <c r="AB157">
        <v>2446.2777000000001</v>
      </c>
      <c r="AC157">
        <v>2012.2668000000001</v>
      </c>
      <c r="AD157">
        <v>2032.52</v>
      </c>
      <c r="AE157">
        <v>2166.8589000000002</v>
      </c>
      <c r="AF157">
        <v>2383.4502000000002</v>
      </c>
      <c r="AG157">
        <v>2848.5796999999998</v>
      </c>
      <c r="AH157">
        <v>2648.5264000000002</v>
      </c>
      <c r="AI157">
        <v>3041.6233000000002</v>
      </c>
      <c r="AJ157">
        <v>4161.4404000000004</v>
      </c>
      <c r="AK157">
        <v>4586.2452999999996</v>
      </c>
      <c r="AL157">
        <v>4496.1451999999999</v>
      </c>
      <c r="AM157">
        <v>4838.9301999999998</v>
      </c>
      <c r="AN157">
        <v>-2827.3795</v>
      </c>
    </row>
    <row r="158" spans="1:40" x14ac:dyDescent="0.2">
      <c r="A158" t="s">
        <v>7</v>
      </c>
      <c r="B158" t="s">
        <v>8</v>
      </c>
      <c r="C158" t="s">
        <v>9</v>
      </c>
      <c r="D158" t="s">
        <v>169</v>
      </c>
      <c r="E158" t="s">
        <v>13</v>
      </c>
      <c r="F158" t="s">
        <v>12</v>
      </c>
      <c r="G158">
        <v>0</v>
      </c>
      <c r="H158">
        <v>211974.24</v>
      </c>
      <c r="I158">
        <v>313915.45</v>
      </c>
      <c r="J158">
        <v>328930.78999999998</v>
      </c>
      <c r="K158">
        <v>354354.84</v>
      </c>
      <c r="L158">
        <v>291279.68</v>
      </c>
      <c r="M158">
        <v>227049.82</v>
      </c>
      <c r="N158">
        <v>249425.92000000001</v>
      </c>
      <c r="O158">
        <v>221342.49</v>
      </c>
      <c r="P158">
        <v>222435.41</v>
      </c>
      <c r="Q158">
        <v>232808.85</v>
      </c>
      <c r="R158">
        <v>300974.46000000002</v>
      </c>
      <c r="S158">
        <v>311765.40999999997</v>
      </c>
      <c r="T158">
        <v>342511.09</v>
      </c>
      <c r="U158">
        <v>352592.05</v>
      </c>
      <c r="V158">
        <v>416474.11</v>
      </c>
      <c r="W158">
        <v>427278.57</v>
      </c>
      <c r="X158">
        <v>462086.56</v>
      </c>
      <c r="Y158">
        <v>431340.25</v>
      </c>
      <c r="Z158">
        <v>475791.54</v>
      </c>
      <c r="AA158">
        <v>507504.74</v>
      </c>
      <c r="AB158">
        <v>559299.82999999996</v>
      </c>
      <c r="AC158">
        <v>534814.5</v>
      </c>
      <c r="AD158">
        <v>580662.31999999995</v>
      </c>
      <c r="AE158">
        <v>588938.16</v>
      </c>
      <c r="AF158">
        <v>669486.02</v>
      </c>
      <c r="AG158">
        <v>742323.54</v>
      </c>
      <c r="AH158">
        <v>695241.79</v>
      </c>
      <c r="AI158">
        <v>715260.35</v>
      </c>
      <c r="AJ158">
        <v>707442.36</v>
      </c>
      <c r="AK158">
        <v>683208.41</v>
      </c>
      <c r="AL158">
        <v>676925.35</v>
      </c>
      <c r="AM158">
        <v>699499.4</v>
      </c>
      <c r="AN158">
        <v>542404.25</v>
      </c>
    </row>
    <row r="159" spans="1:40" x14ac:dyDescent="0.2">
      <c r="A159" t="s">
        <v>7</v>
      </c>
      <c r="B159" t="s">
        <v>8</v>
      </c>
      <c r="C159" t="s">
        <v>9</v>
      </c>
      <c r="D159" t="s">
        <v>170</v>
      </c>
      <c r="E159" t="s">
        <v>13</v>
      </c>
      <c r="F159" t="s">
        <v>12</v>
      </c>
      <c r="G159">
        <v>0</v>
      </c>
      <c r="H159">
        <v>50976.057999999997</v>
      </c>
      <c r="I159">
        <v>52586.499000000003</v>
      </c>
      <c r="J159">
        <v>57106.974000000002</v>
      </c>
      <c r="K159">
        <v>60083.572</v>
      </c>
      <c r="L159">
        <v>65700.531000000003</v>
      </c>
      <c r="M159">
        <v>67483.214999999997</v>
      </c>
      <c r="N159">
        <v>70112.14</v>
      </c>
      <c r="O159">
        <v>73268.858999999997</v>
      </c>
      <c r="P159">
        <v>75094.070000000007</v>
      </c>
      <c r="Q159">
        <v>78142.332999999999</v>
      </c>
      <c r="R159">
        <v>82248.126999999993</v>
      </c>
      <c r="S159">
        <v>84181.771999999997</v>
      </c>
      <c r="T159">
        <v>87928.831999999995</v>
      </c>
      <c r="U159">
        <v>91565.327999999994</v>
      </c>
      <c r="V159">
        <v>94952.163</v>
      </c>
      <c r="W159">
        <v>96609.534</v>
      </c>
      <c r="X159">
        <v>97487.21</v>
      </c>
      <c r="Y159">
        <v>101087.32</v>
      </c>
      <c r="Z159">
        <v>102129.35</v>
      </c>
      <c r="AA159">
        <v>103885</v>
      </c>
      <c r="AB159">
        <v>104040.65</v>
      </c>
      <c r="AC159">
        <v>101794.72</v>
      </c>
      <c r="AD159">
        <v>106476.99</v>
      </c>
      <c r="AE159">
        <v>109790.48</v>
      </c>
      <c r="AF159">
        <v>110855.21</v>
      </c>
      <c r="AG159">
        <v>115554.2</v>
      </c>
      <c r="AH159">
        <v>116590.8</v>
      </c>
      <c r="AI159">
        <v>119121.96</v>
      </c>
      <c r="AJ159">
        <v>121142.91</v>
      </c>
      <c r="AK159">
        <v>121163.55</v>
      </c>
      <c r="AL159">
        <v>121107.64</v>
      </c>
      <c r="AM159">
        <v>122700.31</v>
      </c>
      <c r="AN159">
        <v>23351.166000000001</v>
      </c>
    </row>
    <row r="160" spans="1:40" x14ac:dyDescent="0.2">
      <c r="A160" t="s">
        <v>7</v>
      </c>
      <c r="B160" t="s">
        <v>8</v>
      </c>
      <c r="C160" t="s">
        <v>9</v>
      </c>
      <c r="D160" t="s">
        <v>171</v>
      </c>
      <c r="E160" t="s">
        <v>13</v>
      </c>
      <c r="F160" t="s">
        <v>12</v>
      </c>
      <c r="G160">
        <v>0</v>
      </c>
      <c r="H160">
        <v>14397.366</v>
      </c>
      <c r="I160">
        <v>14892.067999999999</v>
      </c>
      <c r="J160">
        <v>15171.233</v>
      </c>
      <c r="K160">
        <v>15608.101000000001</v>
      </c>
      <c r="L160">
        <v>16152.143</v>
      </c>
      <c r="M160">
        <v>15930.47</v>
      </c>
      <c r="N160">
        <v>17020.07</v>
      </c>
      <c r="O160">
        <v>16400.378000000001</v>
      </c>
      <c r="P160">
        <v>16472.57</v>
      </c>
      <c r="Q160">
        <v>17605.300999999999</v>
      </c>
      <c r="R160">
        <v>18730.821</v>
      </c>
      <c r="S160">
        <v>18508.918000000001</v>
      </c>
      <c r="T160">
        <v>18033.537</v>
      </c>
      <c r="U160">
        <v>17817.633999999998</v>
      </c>
      <c r="V160">
        <v>19357.358</v>
      </c>
      <c r="W160">
        <v>20131.893</v>
      </c>
      <c r="X160">
        <v>19622.47</v>
      </c>
      <c r="Y160">
        <v>19689.164000000001</v>
      </c>
      <c r="Z160">
        <v>20268.028999999999</v>
      </c>
      <c r="AA160">
        <v>20625.454000000002</v>
      </c>
      <c r="AB160">
        <v>23810.52</v>
      </c>
      <c r="AC160">
        <v>24704.537</v>
      </c>
      <c r="AD160">
        <v>23791.482</v>
      </c>
      <c r="AE160">
        <v>24541.81</v>
      </c>
      <c r="AF160">
        <v>25339.044000000002</v>
      </c>
      <c r="AG160">
        <v>26240.713</v>
      </c>
      <c r="AH160">
        <v>27730.522000000001</v>
      </c>
      <c r="AI160">
        <v>27466.175999999999</v>
      </c>
      <c r="AJ160">
        <v>28516.946</v>
      </c>
      <c r="AK160">
        <v>30188.706999999999</v>
      </c>
      <c r="AL160">
        <v>31016.639999999999</v>
      </c>
      <c r="AM160">
        <v>32155.949000000001</v>
      </c>
      <c r="AN160">
        <v>13324.01</v>
      </c>
    </row>
    <row r="161" spans="1:40" x14ac:dyDescent="0.2">
      <c r="A161" t="s">
        <v>7</v>
      </c>
      <c r="B161" t="s">
        <v>8</v>
      </c>
      <c r="C161" t="s">
        <v>9</v>
      </c>
      <c r="D161" t="s">
        <v>172</v>
      </c>
      <c r="E161" t="s">
        <v>13</v>
      </c>
      <c r="F161" t="s">
        <v>12</v>
      </c>
      <c r="G161">
        <v>0</v>
      </c>
      <c r="H161">
        <v>20817.595000000001</v>
      </c>
      <c r="I161">
        <v>21110.394</v>
      </c>
      <c r="J161">
        <v>22597.39</v>
      </c>
      <c r="K161">
        <v>23668.739000000001</v>
      </c>
      <c r="L161">
        <v>28446.355</v>
      </c>
      <c r="M161">
        <v>22220.561000000002</v>
      </c>
      <c r="N161">
        <v>27685.812999999998</v>
      </c>
      <c r="O161">
        <v>35423.017</v>
      </c>
      <c r="P161">
        <v>32305.654999999999</v>
      </c>
      <c r="Q161">
        <v>36635.182000000001</v>
      </c>
      <c r="R161">
        <v>39334.07</v>
      </c>
      <c r="S161">
        <v>39872.648999999998</v>
      </c>
      <c r="T161">
        <v>38369.623</v>
      </c>
      <c r="U161">
        <v>40616.650999999998</v>
      </c>
      <c r="V161">
        <v>38671.480000000003</v>
      </c>
      <c r="W161">
        <v>30891.305</v>
      </c>
      <c r="X161">
        <v>36156.281000000003</v>
      </c>
      <c r="Y161">
        <v>38702.099000000002</v>
      </c>
      <c r="Z161">
        <v>46525.866000000002</v>
      </c>
      <c r="AA161">
        <v>72031.486999999994</v>
      </c>
      <c r="AB161">
        <v>46583.839999999997</v>
      </c>
      <c r="AC161">
        <v>30299.64</v>
      </c>
      <c r="AD161">
        <v>48352.760999999999</v>
      </c>
      <c r="AE161">
        <v>51956.432000000001</v>
      </c>
      <c r="AF161">
        <v>50431.366999999998</v>
      </c>
      <c r="AG161">
        <v>63233.180999999997</v>
      </c>
      <c r="AH161">
        <v>51980.864000000001</v>
      </c>
      <c r="AI161">
        <v>53122.887999999999</v>
      </c>
      <c r="AJ161">
        <v>53828.925999999999</v>
      </c>
      <c r="AK161">
        <v>51305.332999999999</v>
      </c>
      <c r="AL161">
        <v>50605.542999999998</v>
      </c>
      <c r="AM161">
        <v>51421.203999999998</v>
      </c>
      <c r="AN161">
        <v>45798.021000000001</v>
      </c>
    </row>
    <row r="162" spans="1:40" x14ac:dyDescent="0.2">
      <c r="A162" t="s">
        <v>7</v>
      </c>
      <c r="B162" t="s">
        <v>8</v>
      </c>
      <c r="C162" t="s">
        <v>9</v>
      </c>
      <c r="D162" t="s">
        <v>173</v>
      </c>
      <c r="E162" t="s">
        <v>13</v>
      </c>
      <c r="F162" t="s">
        <v>12</v>
      </c>
      <c r="G162">
        <v>0</v>
      </c>
      <c r="H162">
        <v>8.5978884999999998</v>
      </c>
      <c r="I162">
        <v>8.5045873000000007</v>
      </c>
      <c r="J162">
        <v>8.4849402000000005</v>
      </c>
      <c r="K162">
        <v>12.195966</v>
      </c>
      <c r="L162">
        <v>12.160816000000001</v>
      </c>
      <c r="M162">
        <v>12.180078999999999</v>
      </c>
      <c r="N162">
        <v>12.124915</v>
      </c>
      <c r="O162">
        <v>12.146603000000001</v>
      </c>
      <c r="P162">
        <v>12.143637</v>
      </c>
      <c r="Q162">
        <v>12.147866</v>
      </c>
      <c r="R162">
        <v>12.498369</v>
      </c>
      <c r="S162">
        <v>12.320181</v>
      </c>
      <c r="T162">
        <v>12.324432</v>
      </c>
      <c r="U162">
        <v>12.329598000000001</v>
      </c>
      <c r="V162">
        <v>12.52941</v>
      </c>
      <c r="W162">
        <v>12.570599</v>
      </c>
      <c r="X162">
        <v>12.48448</v>
      </c>
      <c r="Y162">
        <v>12.61937</v>
      </c>
      <c r="Z162">
        <v>12.793881000000001</v>
      </c>
      <c r="AA162">
        <v>12.786104</v>
      </c>
      <c r="AB162">
        <v>12.801092000000001</v>
      </c>
      <c r="AC162">
        <v>12.809224</v>
      </c>
      <c r="AD162">
        <v>12.792343000000001</v>
      </c>
      <c r="AE162">
        <v>13.003838</v>
      </c>
      <c r="AF162">
        <v>12.995469</v>
      </c>
      <c r="AG162">
        <v>12.998711999999999</v>
      </c>
      <c r="AH162">
        <v>13.087488</v>
      </c>
      <c r="AI162">
        <v>13.131581000000001</v>
      </c>
      <c r="AJ162">
        <v>13.755682999999999</v>
      </c>
      <c r="AK162">
        <v>13.566706999999999</v>
      </c>
      <c r="AL162">
        <v>12.701796999999999</v>
      </c>
      <c r="AM162">
        <v>13.100339999999999</v>
      </c>
      <c r="AN162">
        <v>0</v>
      </c>
    </row>
    <row r="163" spans="1:40" x14ac:dyDescent="0.2">
      <c r="A163" t="s">
        <v>7</v>
      </c>
      <c r="B163" t="s">
        <v>8</v>
      </c>
      <c r="C163" t="s">
        <v>9</v>
      </c>
      <c r="D163" t="s">
        <v>174</v>
      </c>
      <c r="E163" t="s">
        <v>13</v>
      </c>
      <c r="F163" t="s">
        <v>12</v>
      </c>
      <c r="G163">
        <v>0</v>
      </c>
      <c r="H163">
        <v>475.45679999999999</v>
      </c>
      <c r="I163">
        <v>501.75914999999998</v>
      </c>
      <c r="J163">
        <v>517.16115000000002</v>
      </c>
      <c r="K163">
        <v>543.45911000000001</v>
      </c>
      <c r="L163">
        <v>568.42544999999996</v>
      </c>
      <c r="M163">
        <v>562.79480999999998</v>
      </c>
      <c r="N163">
        <v>554.27607</v>
      </c>
      <c r="O163">
        <v>542.93104000000005</v>
      </c>
      <c r="P163">
        <v>535.86728000000005</v>
      </c>
      <c r="Q163">
        <v>519.83838000000003</v>
      </c>
      <c r="R163">
        <v>505.52629000000002</v>
      </c>
      <c r="S163">
        <v>513.41366000000005</v>
      </c>
      <c r="T163">
        <v>525.82015999999999</v>
      </c>
      <c r="U163">
        <v>543.83240999999998</v>
      </c>
      <c r="V163">
        <v>570.71185000000003</v>
      </c>
      <c r="W163">
        <v>586.76140999999996</v>
      </c>
      <c r="X163">
        <v>612.42688999999996</v>
      </c>
      <c r="Y163">
        <v>641.06142</v>
      </c>
      <c r="Z163">
        <v>666.70555999999999</v>
      </c>
      <c r="AA163">
        <v>689.29845</v>
      </c>
      <c r="AB163">
        <v>717.35554000000002</v>
      </c>
      <c r="AC163">
        <v>749.05424000000005</v>
      </c>
      <c r="AD163">
        <v>768.21871999999996</v>
      </c>
      <c r="AE163">
        <v>810.06134999999995</v>
      </c>
      <c r="AF163">
        <v>777.54989999999998</v>
      </c>
      <c r="AG163">
        <v>752.20146999999997</v>
      </c>
      <c r="AH163">
        <v>760.09361000000001</v>
      </c>
      <c r="AI163">
        <v>772.05160999999998</v>
      </c>
      <c r="AJ163">
        <v>795.52056000000005</v>
      </c>
      <c r="AK163">
        <v>830.88482999999997</v>
      </c>
      <c r="AL163">
        <v>845.58475999999996</v>
      </c>
      <c r="AM163">
        <v>868.74139000000002</v>
      </c>
      <c r="AN163">
        <v>349.04906999999997</v>
      </c>
    </row>
    <row r="164" spans="1:40" x14ac:dyDescent="0.2">
      <c r="A164" t="s">
        <v>7</v>
      </c>
      <c r="B164" t="s">
        <v>8</v>
      </c>
      <c r="C164" t="s">
        <v>9</v>
      </c>
      <c r="D164" t="s">
        <v>175</v>
      </c>
      <c r="E164" t="s">
        <v>13</v>
      </c>
      <c r="F164" t="s">
        <v>12</v>
      </c>
      <c r="G164">
        <v>0</v>
      </c>
      <c r="H164">
        <v>13279.105</v>
      </c>
      <c r="I164">
        <v>13078.17</v>
      </c>
      <c r="J164">
        <v>13632.516</v>
      </c>
      <c r="K164">
        <v>14109.772000000001</v>
      </c>
      <c r="L164">
        <v>14786.996999999999</v>
      </c>
      <c r="M164">
        <v>15229.911</v>
      </c>
      <c r="N164">
        <v>14892.784</v>
      </c>
      <c r="O164">
        <v>14380.567999999999</v>
      </c>
      <c r="P164">
        <v>15252.450999999999</v>
      </c>
      <c r="Q164">
        <v>14885.687</v>
      </c>
      <c r="R164">
        <v>15019.867</v>
      </c>
      <c r="S164">
        <v>15427.897999999999</v>
      </c>
      <c r="T164">
        <v>15849.787</v>
      </c>
      <c r="U164">
        <v>15150.710999999999</v>
      </c>
      <c r="V164">
        <v>15609.808000000001</v>
      </c>
      <c r="W164">
        <v>16512.761999999999</v>
      </c>
      <c r="X164">
        <v>17708.685000000001</v>
      </c>
      <c r="Y164">
        <v>17326.409</v>
      </c>
      <c r="Z164">
        <v>17261.300999999999</v>
      </c>
      <c r="AA164">
        <v>17740.615000000002</v>
      </c>
      <c r="AB164">
        <v>17914.035</v>
      </c>
      <c r="AC164">
        <v>18352.874</v>
      </c>
      <c r="AD164">
        <v>19289.721000000001</v>
      </c>
      <c r="AE164">
        <v>19476.254000000001</v>
      </c>
      <c r="AF164">
        <v>19991.217000000001</v>
      </c>
      <c r="AG164">
        <v>19634.214</v>
      </c>
      <c r="AH164">
        <v>19986.969000000001</v>
      </c>
      <c r="AI164">
        <v>20062.344000000001</v>
      </c>
      <c r="AJ164">
        <v>21033.25</v>
      </c>
      <c r="AK164">
        <v>20141.662</v>
      </c>
      <c r="AL164">
        <v>20303.076000000001</v>
      </c>
      <c r="AM164">
        <v>20504.348999999998</v>
      </c>
      <c r="AN164">
        <v>10851.544</v>
      </c>
    </row>
    <row r="165" spans="1:40" x14ac:dyDescent="0.2">
      <c r="A165" t="s">
        <v>7</v>
      </c>
      <c r="B165" t="s">
        <v>8</v>
      </c>
      <c r="C165" t="s">
        <v>9</v>
      </c>
      <c r="D165" t="s">
        <v>176</v>
      </c>
      <c r="E165" t="s">
        <v>13</v>
      </c>
      <c r="F165" t="s">
        <v>12</v>
      </c>
      <c r="G165">
        <v>0</v>
      </c>
      <c r="H165">
        <v>21917.08</v>
      </c>
      <c r="I165">
        <v>22845.448</v>
      </c>
      <c r="J165">
        <v>21483.848000000002</v>
      </c>
      <c r="K165">
        <v>21563.49</v>
      </c>
      <c r="L165">
        <v>16663.213</v>
      </c>
      <c r="M165">
        <v>16282.124</v>
      </c>
      <c r="N165">
        <v>16433.823</v>
      </c>
      <c r="O165">
        <v>17267.870999999999</v>
      </c>
      <c r="P165">
        <v>16591.21</v>
      </c>
      <c r="Q165">
        <v>16465.560000000001</v>
      </c>
      <c r="R165">
        <v>15449.428</v>
      </c>
      <c r="S165">
        <v>15905.252</v>
      </c>
      <c r="T165">
        <v>15972.963</v>
      </c>
      <c r="U165">
        <v>15980.39</v>
      </c>
      <c r="V165">
        <v>15849.948</v>
      </c>
      <c r="W165">
        <v>15863.869000000001</v>
      </c>
      <c r="X165">
        <v>17110.582999999999</v>
      </c>
      <c r="Y165">
        <v>17848.547999999999</v>
      </c>
      <c r="Z165">
        <v>17973.124</v>
      </c>
      <c r="AA165">
        <v>18412.917000000001</v>
      </c>
      <c r="AB165">
        <v>18956.351999999999</v>
      </c>
      <c r="AC165">
        <v>19506.421999999999</v>
      </c>
      <c r="AD165">
        <v>20373.327000000001</v>
      </c>
      <c r="AE165">
        <v>20401.305</v>
      </c>
      <c r="AF165">
        <v>21254.846000000001</v>
      </c>
      <c r="AG165">
        <v>20723.716</v>
      </c>
      <c r="AH165">
        <v>20527.778999999999</v>
      </c>
      <c r="AI165">
        <v>19896.172999999999</v>
      </c>
      <c r="AJ165">
        <v>21138.182000000001</v>
      </c>
      <c r="AK165">
        <v>21733.791000000001</v>
      </c>
      <c r="AL165">
        <v>20490.617999999999</v>
      </c>
      <c r="AM165">
        <v>21480.289000000001</v>
      </c>
      <c r="AN165">
        <v>16789.73</v>
      </c>
    </row>
    <row r="166" spans="1:40" x14ac:dyDescent="0.2">
      <c r="A166" t="s">
        <v>7</v>
      </c>
      <c r="B166" t="s">
        <v>8</v>
      </c>
      <c r="C166" t="s">
        <v>9</v>
      </c>
      <c r="D166" t="s">
        <v>177</v>
      </c>
      <c r="E166" t="s">
        <v>13</v>
      </c>
      <c r="F166" t="s">
        <v>12</v>
      </c>
      <c r="G166">
        <v>0</v>
      </c>
      <c r="H166">
        <v>217.56104999999999</v>
      </c>
      <c r="I166">
        <v>223.63185999999999</v>
      </c>
      <c r="J166">
        <v>224.12308999999999</v>
      </c>
      <c r="K166">
        <v>223.042</v>
      </c>
      <c r="L166">
        <v>224.69898000000001</v>
      </c>
      <c r="M166">
        <v>241.52374</v>
      </c>
      <c r="N166">
        <v>241.92868999999999</v>
      </c>
      <c r="O166">
        <v>247.63377</v>
      </c>
      <c r="P166">
        <v>255.14631</v>
      </c>
      <c r="Q166">
        <v>259.68414999999999</v>
      </c>
      <c r="R166">
        <v>265.82355999999999</v>
      </c>
      <c r="S166">
        <v>265.21744999999999</v>
      </c>
      <c r="T166">
        <v>266.57522999999998</v>
      </c>
      <c r="U166">
        <v>275.67937999999998</v>
      </c>
      <c r="V166">
        <v>277.05139000000003</v>
      </c>
      <c r="W166">
        <v>279.75114000000002</v>
      </c>
      <c r="X166">
        <v>277.07065999999998</v>
      </c>
      <c r="Y166">
        <v>276.24968999999999</v>
      </c>
      <c r="Z166">
        <v>270.03521999999998</v>
      </c>
      <c r="AA166">
        <v>246.60903999999999</v>
      </c>
      <c r="AB166">
        <v>251.67707999999999</v>
      </c>
      <c r="AC166">
        <v>247.89073999999999</v>
      </c>
      <c r="AD166">
        <v>235.99609000000001</v>
      </c>
      <c r="AE166">
        <v>215.97457</v>
      </c>
      <c r="AF166">
        <v>203.48539</v>
      </c>
      <c r="AG166">
        <v>210.17113000000001</v>
      </c>
      <c r="AH166">
        <v>208.25695999999999</v>
      </c>
      <c r="AI166">
        <v>207.95797999999999</v>
      </c>
      <c r="AJ166">
        <v>206.25122999999999</v>
      </c>
      <c r="AK166">
        <v>202.59474</v>
      </c>
      <c r="AL166">
        <v>182.42828</v>
      </c>
      <c r="AM166">
        <v>189.65812</v>
      </c>
      <c r="AN166">
        <v>-1.9105137999999999</v>
      </c>
    </row>
    <row r="167" spans="1:40" x14ac:dyDescent="0.2">
      <c r="A167" t="s">
        <v>7</v>
      </c>
      <c r="B167" t="s">
        <v>8</v>
      </c>
      <c r="C167" t="s">
        <v>9</v>
      </c>
      <c r="D167" t="s">
        <v>178</v>
      </c>
      <c r="E167" t="s">
        <v>13</v>
      </c>
      <c r="F167" t="s">
        <v>12</v>
      </c>
      <c r="G167">
        <v>0</v>
      </c>
      <c r="H167">
        <v>35395.692999999999</v>
      </c>
      <c r="I167">
        <v>31814.927</v>
      </c>
      <c r="J167">
        <v>29852.634999999998</v>
      </c>
      <c r="K167">
        <v>32306.572</v>
      </c>
      <c r="L167">
        <v>34876.962</v>
      </c>
      <c r="M167">
        <v>36026.216999999997</v>
      </c>
      <c r="N167">
        <v>36643.673000000003</v>
      </c>
      <c r="O167">
        <v>36947.949999999997</v>
      </c>
      <c r="P167">
        <v>37403.748</v>
      </c>
      <c r="Q167">
        <v>37673.93</v>
      </c>
      <c r="R167">
        <v>38065.588000000003</v>
      </c>
      <c r="S167">
        <v>38888.614000000001</v>
      </c>
      <c r="T167">
        <v>39525.947999999997</v>
      </c>
      <c r="U167">
        <v>39273.720999999998</v>
      </c>
      <c r="V167">
        <v>39779.123</v>
      </c>
      <c r="W167">
        <v>40763.739000000001</v>
      </c>
      <c r="X167">
        <v>39395.430999999997</v>
      </c>
      <c r="Y167">
        <v>38109.714</v>
      </c>
      <c r="Z167">
        <v>38401.673999999999</v>
      </c>
      <c r="AA167">
        <v>38626.563000000002</v>
      </c>
      <c r="AB167">
        <v>38961.587</v>
      </c>
      <c r="AC167">
        <v>39351.726999999999</v>
      </c>
      <c r="AD167">
        <v>39819.521000000001</v>
      </c>
      <c r="AE167">
        <v>39956.737999999998</v>
      </c>
      <c r="AF167">
        <v>40288.392</v>
      </c>
      <c r="AG167">
        <v>40528.54</v>
      </c>
      <c r="AH167">
        <v>40947.002999999997</v>
      </c>
      <c r="AI167">
        <v>41103.216</v>
      </c>
      <c r="AJ167">
        <v>41447.273999999998</v>
      </c>
      <c r="AK167">
        <v>42390.773999999998</v>
      </c>
      <c r="AL167">
        <v>42862.821000000004</v>
      </c>
      <c r="AM167">
        <v>43019.485000000001</v>
      </c>
      <c r="AN167">
        <v>7418.9877999999999</v>
      </c>
    </row>
    <row r="168" spans="1:40" x14ac:dyDescent="0.2">
      <c r="A168" t="s">
        <v>7</v>
      </c>
      <c r="B168" t="s">
        <v>8</v>
      </c>
      <c r="C168" t="s">
        <v>9</v>
      </c>
      <c r="D168" t="s">
        <v>179</v>
      </c>
      <c r="E168" t="s">
        <v>13</v>
      </c>
      <c r="F168" t="s">
        <v>12</v>
      </c>
      <c r="G168">
        <v>0</v>
      </c>
      <c r="H168">
        <v>70298.376000000004</v>
      </c>
      <c r="I168">
        <v>46415.597999999998</v>
      </c>
      <c r="J168">
        <v>51975.286</v>
      </c>
      <c r="K168">
        <v>43838.612000000001</v>
      </c>
      <c r="L168">
        <v>42043.463000000003</v>
      </c>
      <c r="M168">
        <v>45389.462</v>
      </c>
      <c r="N168">
        <v>53701.322999999997</v>
      </c>
      <c r="O168">
        <v>58505.894</v>
      </c>
      <c r="P168">
        <v>60743.491999999998</v>
      </c>
      <c r="Q168">
        <v>41409.89</v>
      </c>
      <c r="R168">
        <v>50787.521999999997</v>
      </c>
      <c r="S168">
        <v>55778.207000000002</v>
      </c>
      <c r="T168">
        <v>59575.267999999996</v>
      </c>
      <c r="U168">
        <v>62752.773000000001</v>
      </c>
      <c r="V168">
        <v>69474.623999999996</v>
      </c>
      <c r="W168">
        <v>60016.315999999999</v>
      </c>
      <c r="X168">
        <v>67620.350000000006</v>
      </c>
      <c r="Y168">
        <v>64096.061000000002</v>
      </c>
      <c r="Z168">
        <v>59388.86</v>
      </c>
      <c r="AA168">
        <v>50801.106</v>
      </c>
      <c r="AB168">
        <v>48524.917999999998</v>
      </c>
      <c r="AC168">
        <v>52303.373</v>
      </c>
      <c r="AD168">
        <v>47584.974999999999</v>
      </c>
      <c r="AE168">
        <v>47628.324999999997</v>
      </c>
      <c r="AF168">
        <v>48916.294999999998</v>
      </c>
      <c r="AG168">
        <v>59983.553999999996</v>
      </c>
      <c r="AH168">
        <v>62517.714</v>
      </c>
      <c r="AI168">
        <v>61174.968999999997</v>
      </c>
      <c r="AJ168">
        <v>61411.404999999999</v>
      </c>
      <c r="AK168">
        <v>62364.192000000003</v>
      </c>
      <c r="AL168">
        <v>61898.211000000003</v>
      </c>
      <c r="AM168">
        <v>59853.917999999998</v>
      </c>
      <c r="AN168">
        <v>45144.034</v>
      </c>
    </row>
    <row r="169" spans="1:40" x14ac:dyDescent="0.2">
      <c r="A169" t="s">
        <v>7</v>
      </c>
      <c r="B169" t="s">
        <v>8</v>
      </c>
      <c r="C169" t="s">
        <v>9</v>
      </c>
      <c r="D169" t="s">
        <v>180</v>
      </c>
      <c r="E169" t="s">
        <v>13</v>
      </c>
      <c r="F169" t="s">
        <v>12</v>
      </c>
      <c r="G169">
        <v>0</v>
      </c>
      <c r="H169">
        <v>41227.898000000001</v>
      </c>
      <c r="I169">
        <v>41738.381000000001</v>
      </c>
      <c r="J169">
        <v>43906.845000000001</v>
      </c>
      <c r="K169">
        <v>45518.902000000002</v>
      </c>
      <c r="L169">
        <v>47588.014999999999</v>
      </c>
      <c r="M169">
        <v>48533.966</v>
      </c>
      <c r="N169">
        <v>50776.999000000003</v>
      </c>
      <c r="O169">
        <v>51909.148999999998</v>
      </c>
      <c r="P169">
        <v>55569.14</v>
      </c>
      <c r="Q169">
        <v>56343.232000000004</v>
      </c>
      <c r="R169">
        <v>60066.099000000002</v>
      </c>
      <c r="S169">
        <v>51018.919000000002</v>
      </c>
      <c r="T169">
        <v>55667.347999999998</v>
      </c>
      <c r="U169">
        <v>55355.88</v>
      </c>
      <c r="V169">
        <v>56779.385000000002</v>
      </c>
      <c r="W169">
        <v>59396.324000000001</v>
      </c>
      <c r="X169">
        <v>54849.641000000003</v>
      </c>
      <c r="Y169">
        <v>59615.491999999998</v>
      </c>
      <c r="Z169">
        <v>58643.288999999997</v>
      </c>
      <c r="AA169">
        <v>60100.008000000002</v>
      </c>
      <c r="AB169">
        <v>55426.273999999998</v>
      </c>
      <c r="AC169">
        <v>56881.347999999998</v>
      </c>
      <c r="AD169">
        <v>59714.13</v>
      </c>
      <c r="AE169">
        <v>59016.184999999998</v>
      </c>
      <c r="AF169">
        <v>59915.637000000002</v>
      </c>
      <c r="AG169">
        <v>60848.978999999999</v>
      </c>
      <c r="AH169">
        <v>61722.762999999999</v>
      </c>
      <c r="AI169">
        <v>59484.887000000002</v>
      </c>
      <c r="AJ169">
        <v>64490.678999999996</v>
      </c>
      <c r="AK169">
        <v>56900.235999999997</v>
      </c>
      <c r="AL169">
        <v>63863.743000000002</v>
      </c>
      <c r="AM169">
        <v>66514.880000000005</v>
      </c>
      <c r="AN169">
        <v>6532.3441000000003</v>
      </c>
    </row>
    <row r="170" spans="1:40" x14ac:dyDescent="0.2">
      <c r="A170" t="s">
        <v>7</v>
      </c>
      <c r="B170" t="s">
        <v>8</v>
      </c>
      <c r="C170" t="s">
        <v>9</v>
      </c>
      <c r="D170" t="s">
        <v>181</v>
      </c>
      <c r="E170" t="s">
        <v>13</v>
      </c>
      <c r="F170" t="s">
        <v>12</v>
      </c>
      <c r="G170">
        <v>0</v>
      </c>
      <c r="H170">
        <v>92.329801000000003</v>
      </c>
      <c r="I170">
        <v>94.712456000000003</v>
      </c>
      <c r="J170">
        <v>96.656924000000004</v>
      </c>
      <c r="K170">
        <v>96.069179000000005</v>
      </c>
      <c r="L170">
        <v>97.565347000000003</v>
      </c>
      <c r="M170">
        <v>98.371578</v>
      </c>
      <c r="N170">
        <v>99.823569000000006</v>
      </c>
      <c r="O170">
        <v>100.77207</v>
      </c>
      <c r="P170">
        <v>-263.78395</v>
      </c>
      <c r="Q170">
        <v>-269.36068</v>
      </c>
      <c r="R170">
        <v>-273.72849000000002</v>
      </c>
      <c r="S170">
        <v>-274.13299999999998</v>
      </c>
      <c r="T170">
        <v>-270.20594999999997</v>
      </c>
      <c r="U170">
        <v>-267.34465999999998</v>
      </c>
      <c r="V170">
        <v>-266.98741999999999</v>
      </c>
      <c r="W170">
        <v>-268.58429000000001</v>
      </c>
      <c r="X170">
        <v>-263.78039000000001</v>
      </c>
      <c r="Y170">
        <v>-263.33046999999999</v>
      </c>
      <c r="Z170">
        <v>-263.93918000000002</v>
      </c>
      <c r="AA170">
        <v>-257.23781000000002</v>
      </c>
      <c r="AB170">
        <v>-252.5223</v>
      </c>
      <c r="AC170">
        <v>-250.32494</v>
      </c>
      <c r="AD170">
        <v>-239.81747999999999</v>
      </c>
      <c r="AE170">
        <v>-258.54120999999998</v>
      </c>
      <c r="AF170">
        <v>-277.32504</v>
      </c>
      <c r="AG170">
        <v>-296.80254000000002</v>
      </c>
      <c r="AH170">
        <v>-306.72546</v>
      </c>
      <c r="AI170">
        <v>-289.55270000000002</v>
      </c>
      <c r="AJ170">
        <v>-274.29971999999998</v>
      </c>
      <c r="AK170">
        <v>-280.70553000000001</v>
      </c>
      <c r="AL170">
        <v>-293.13609000000002</v>
      </c>
      <c r="AM170">
        <v>-280.30669999999998</v>
      </c>
      <c r="AN170">
        <v>-375.25783999999999</v>
      </c>
    </row>
    <row r="171" spans="1:40" x14ac:dyDescent="0.2">
      <c r="A171" t="s">
        <v>7</v>
      </c>
      <c r="B171" t="s">
        <v>8</v>
      </c>
      <c r="C171" t="s">
        <v>9</v>
      </c>
      <c r="D171" t="s">
        <v>182</v>
      </c>
      <c r="E171" t="s">
        <v>13</v>
      </c>
      <c r="F171" t="s">
        <v>12</v>
      </c>
      <c r="G171">
        <v>0</v>
      </c>
      <c r="H171">
        <v>4136.8878999999997</v>
      </c>
      <c r="I171">
        <v>4484.8005000000003</v>
      </c>
      <c r="J171">
        <v>4469.0088999999998</v>
      </c>
      <c r="K171">
        <v>4347.6692000000003</v>
      </c>
      <c r="L171">
        <v>4320.8113999999996</v>
      </c>
      <c r="M171">
        <v>4318.0066999999999</v>
      </c>
      <c r="N171">
        <v>4337.3792000000003</v>
      </c>
      <c r="O171">
        <v>4250.0761000000002</v>
      </c>
      <c r="P171">
        <v>4232.4074000000001</v>
      </c>
      <c r="Q171">
        <v>4164.6316999999999</v>
      </c>
      <c r="R171">
        <v>4058.8868000000002</v>
      </c>
      <c r="S171">
        <v>4267.2864</v>
      </c>
      <c r="T171">
        <v>3281.3121999999998</v>
      </c>
      <c r="U171">
        <v>3342.0032999999999</v>
      </c>
      <c r="V171">
        <v>3386.1770000000001</v>
      </c>
      <c r="W171">
        <v>3355.1500999999998</v>
      </c>
      <c r="X171">
        <v>3561.0477000000001</v>
      </c>
      <c r="Y171">
        <v>3554.2669000000001</v>
      </c>
      <c r="Z171">
        <v>3824.7467999999999</v>
      </c>
      <c r="AA171">
        <v>3967.4760999999999</v>
      </c>
      <c r="AB171">
        <v>4378.2992000000004</v>
      </c>
      <c r="AC171">
        <v>4188.9826000000003</v>
      </c>
      <c r="AD171">
        <v>4618.8849</v>
      </c>
      <c r="AE171">
        <v>4734.1593999999996</v>
      </c>
      <c r="AF171">
        <v>4855.9984999999997</v>
      </c>
      <c r="AG171">
        <v>4719.0096000000003</v>
      </c>
      <c r="AH171">
        <v>4345.3279000000002</v>
      </c>
      <c r="AI171">
        <v>4525.4719999999998</v>
      </c>
      <c r="AJ171">
        <v>4865.4838</v>
      </c>
      <c r="AK171">
        <v>4977.1647999999996</v>
      </c>
      <c r="AL171">
        <v>4512.0640999999996</v>
      </c>
      <c r="AM171">
        <v>5061.1502</v>
      </c>
      <c r="AN171">
        <v>3801.9843999999998</v>
      </c>
    </row>
    <row r="172" spans="1:40" x14ac:dyDescent="0.2">
      <c r="A172" t="s">
        <v>7</v>
      </c>
      <c r="B172" t="s">
        <v>8</v>
      </c>
      <c r="C172" t="s">
        <v>9</v>
      </c>
      <c r="D172" t="s">
        <v>183</v>
      </c>
      <c r="E172" t="s">
        <v>13</v>
      </c>
      <c r="F172" t="s">
        <v>12</v>
      </c>
      <c r="G172">
        <v>0</v>
      </c>
      <c r="H172">
        <v>64514.862999999998</v>
      </c>
      <c r="I172">
        <v>54263.555999999997</v>
      </c>
      <c r="J172">
        <v>47891.338000000003</v>
      </c>
      <c r="K172">
        <v>44683.534</v>
      </c>
      <c r="L172">
        <v>42715.65</v>
      </c>
      <c r="M172">
        <v>43757.754999999997</v>
      </c>
      <c r="N172">
        <v>43656.305</v>
      </c>
      <c r="O172">
        <v>43691.137999999999</v>
      </c>
      <c r="P172">
        <v>41913.14</v>
      </c>
      <c r="Q172">
        <v>41429.603000000003</v>
      </c>
      <c r="R172">
        <v>39631.675999999999</v>
      </c>
      <c r="S172">
        <v>42616.334000000003</v>
      </c>
      <c r="T172">
        <v>40746.711000000003</v>
      </c>
      <c r="U172">
        <v>41404.53</v>
      </c>
      <c r="V172">
        <v>42135.292000000001</v>
      </c>
      <c r="W172">
        <v>46004.94</v>
      </c>
      <c r="X172">
        <v>42697.188999999998</v>
      </c>
      <c r="Y172">
        <v>41411.866000000002</v>
      </c>
      <c r="Z172">
        <v>43048.445</v>
      </c>
      <c r="AA172">
        <v>39005.017</v>
      </c>
      <c r="AB172">
        <v>40696.21</v>
      </c>
      <c r="AC172">
        <v>39400.798000000003</v>
      </c>
      <c r="AD172">
        <v>35890.99</v>
      </c>
      <c r="AE172">
        <v>34838.322</v>
      </c>
      <c r="AF172">
        <v>35042.870999999999</v>
      </c>
      <c r="AG172">
        <v>35255.383999999998</v>
      </c>
      <c r="AH172">
        <v>35629.067999999999</v>
      </c>
      <c r="AI172">
        <v>36839.322</v>
      </c>
      <c r="AJ172">
        <v>37664.400999999998</v>
      </c>
      <c r="AK172">
        <v>34577.411</v>
      </c>
      <c r="AL172">
        <v>29624.058000000001</v>
      </c>
      <c r="AM172">
        <v>33710.387999999999</v>
      </c>
      <c r="AN172">
        <v>21505.417000000001</v>
      </c>
    </row>
    <row r="173" spans="1:40" x14ac:dyDescent="0.2">
      <c r="A173" t="s">
        <v>7</v>
      </c>
      <c r="B173" t="s">
        <v>8</v>
      </c>
      <c r="C173" t="s">
        <v>9</v>
      </c>
      <c r="D173" t="s">
        <v>184</v>
      </c>
      <c r="E173" t="s">
        <v>13</v>
      </c>
      <c r="F173" t="s">
        <v>12</v>
      </c>
      <c r="G173">
        <v>0</v>
      </c>
      <c r="H173">
        <v>14435.625</v>
      </c>
      <c r="I173">
        <v>12723.723</v>
      </c>
      <c r="J173">
        <v>12594.03</v>
      </c>
      <c r="K173">
        <v>12832.174000000001</v>
      </c>
      <c r="L173">
        <v>13061.981</v>
      </c>
      <c r="M173">
        <v>13759.554</v>
      </c>
      <c r="N173">
        <v>13786.197</v>
      </c>
      <c r="O173">
        <v>14115.641</v>
      </c>
      <c r="P173">
        <v>13567.825000000001</v>
      </c>
      <c r="Q173">
        <v>12916.978999999999</v>
      </c>
      <c r="R173">
        <v>12604.23</v>
      </c>
      <c r="S173">
        <v>13829.48</v>
      </c>
      <c r="T173">
        <v>12993.338</v>
      </c>
      <c r="U173">
        <v>12968.509</v>
      </c>
      <c r="V173">
        <v>13248.126</v>
      </c>
      <c r="W173">
        <v>13469.736000000001</v>
      </c>
      <c r="X173">
        <v>13644.578</v>
      </c>
      <c r="Y173">
        <v>13520.291999999999</v>
      </c>
      <c r="Z173">
        <v>14490.108</v>
      </c>
      <c r="AA173">
        <v>12381.061</v>
      </c>
      <c r="AB173">
        <v>12687.754999999999</v>
      </c>
      <c r="AC173">
        <v>12708.253000000001</v>
      </c>
      <c r="AD173">
        <v>12139.888999999999</v>
      </c>
      <c r="AE173">
        <v>13142.846</v>
      </c>
      <c r="AF173">
        <v>17506.697</v>
      </c>
      <c r="AG173">
        <v>17794.522000000001</v>
      </c>
      <c r="AH173">
        <v>18823.598999999998</v>
      </c>
      <c r="AI173">
        <v>18895.252</v>
      </c>
      <c r="AJ173">
        <v>18807.620999999999</v>
      </c>
      <c r="AK173">
        <v>13928.453</v>
      </c>
      <c r="AL173">
        <v>12899.25</v>
      </c>
      <c r="AM173">
        <v>13065.316000000001</v>
      </c>
      <c r="AN173">
        <v>10506.536</v>
      </c>
    </row>
    <row r="174" spans="1:40" x14ac:dyDescent="0.2">
      <c r="A174" t="s">
        <v>7</v>
      </c>
      <c r="B174" t="s">
        <v>8</v>
      </c>
      <c r="C174" t="s">
        <v>9</v>
      </c>
      <c r="D174" t="s">
        <v>185</v>
      </c>
      <c r="E174" t="s">
        <v>13</v>
      </c>
      <c r="F174" t="s">
        <v>12</v>
      </c>
      <c r="G174">
        <v>0</v>
      </c>
      <c r="H174">
        <v>25340.637999999999</v>
      </c>
      <c r="I174">
        <v>25713.151999999998</v>
      </c>
      <c r="J174">
        <v>26358.886999999999</v>
      </c>
      <c r="K174">
        <v>30584.507000000001</v>
      </c>
      <c r="L174">
        <v>31575.112000000001</v>
      </c>
      <c r="M174">
        <v>30942.884999999998</v>
      </c>
      <c r="N174">
        <v>32309.293000000001</v>
      </c>
      <c r="O174">
        <v>26602.643</v>
      </c>
      <c r="P174">
        <v>26434.983</v>
      </c>
      <c r="Q174">
        <v>22913.384999999998</v>
      </c>
      <c r="R174">
        <v>20421.006000000001</v>
      </c>
      <c r="S174">
        <v>20292.322</v>
      </c>
      <c r="T174">
        <v>21910.701000000001</v>
      </c>
      <c r="U174">
        <v>25036.047999999999</v>
      </c>
      <c r="V174">
        <v>26786.251</v>
      </c>
      <c r="W174">
        <v>23416.523000000001</v>
      </c>
      <c r="X174">
        <v>16025.950999999999</v>
      </c>
      <c r="Y174">
        <v>16974.581999999999</v>
      </c>
      <c r="Z174">
        <v>14798.633</v>
      </c>
      <c r="AA174">
        <v>10660.088</v>
      </c>
      <c r="AB174">
        <v>14318.414000000001</v>
      </c>
      <c r="AC174">
        <v>9043.5740000000005</v>
      </c>
      <c r="AD174">
        <v>6032.4881999999998</v>
      </c>
      <c r="AE174">
        <v>6180.0582999999997</v>
      </c>
      <c r="AF174">
        <v>5938.8834999999999</v>
      </c>
      <c r="AG174">
        <v>6526.2241999999997</v>
      </c>
      <c r="AH174">
        <v>7813.3819000000003</v>
      </c>
      <c r="AI174">
        <v>13147.733</v>
      </c>
      <c r="AJ174">
        <v>15580.384</v>
      </c>
      <c r="AK174">
        <v>11938.966</v>
      </c>
      <c r="AL174">
        <v>4576.0837000000001</v>
      </c>
      <c r="AM174">
        <v>6145.45</v>
      </c>
      <c r="AN174">
        <v>-5991.8860999999997</v>
      </c>
    </row>
    <row r="175" spans="1:40" x14ac:dyDescent="0.2">
      <c r="A175" t="s">
        <v>7</v>
      </c>
      <c r="B175" t="s">
        <v>8</v>
      </c>
      <c r="C175" t="s">
        <v>9</v>
      </c>
      <c r="D175" t="s">
        <v>186</v>
      </c>
      <c r="E175" t="s">
        <v>13</v>
      </c>
      <c r="F175" t="s">
        <v>12</v>
      </c>
      <c r="G175">
        <v>0</v>
      </c>
      <c r="H175">
        <v>3217.0515999999998</v>
      </c>
      <c r="I175">
        <v>3233.7094000000002</v>
      </c>
      <c r="J175">
        <v>3292.4702000000002</v>
      </c>
      <c r="K175">
        <v>3016.33</v>
      </c>
      <c r="L175">
        <v>3496.4861999999998</v>
      </c>
      <c r="M175">
        <v>3562.3926999999999</v>
      </c>
      <c r="N175">
        <v>3323.3209999999999</v>
      </c>
      <c r="O175">
        <v>3588.3058000000001</v>
      </c>
      <c r="P175">
        <v>3620.6286</v>
      </c>
      <c r="Q175">
        <v>3737.1923000000002</v>
      </c>
      <c r="R175">
        <v>3630.2975000000001</v>
      </c>
      <c r="S175">
        <v>3446.8058000000001</v>
      </c>
      <c r="T175">
        <v>3499.2518</v>
      </c>
      <c r="U175">
        <v>3385.9989</v>
      </c>
      <c r="V175">
        <v>3413.4187999999999</v>
      </c>
      <c r="W175">
        <v>3482.5360999999998</v>
      </c>
      <c r="X175">
        <v>3382.9571999999998</v>
      </c>
      <c r="Y175">
        <v>3519.9683</v>
      </c>
      <c r="Z175">
        <v>3445.3694</v>
      </c>
      <c r="AA175">
        <v>3376.1966000000002</v>
      </c>
      <c r="AB175">
        <v>3247.1338999999998</v>
      </c>
      <c r="AC175">
        <v>3227.0749999999998</v>
      </c>
      <c r="AD175">
        <v>3410.1134999999999</v>
      </c>
      <c r="AE175">
        <v>3744.4193</v>
      </c>
      <c r="AF175">
        <v>3137.3137000000002</v>
      </c>
      <c r="AG175">
        <v>3184.0513999999998</v>
      </c>
      <c r="AH175">
        <v>3439.8141000000001</v>
      </c>
      <c r="AI175">
        <v>3208.4279000000001</v>
      </c>
      <c r="AJ175">
        <v>3286.7156</v>
      </c>
      <c r="AK175">
        <v>3180.1613000000002</v>
      </c>
      <c r="AL175">
        <v>2929.1170999999999</v>
      </c>
      <c r="AM175">
        <v>3044.7098999999998</v>
      </c>
      <c r="AN175">
        <v>1662.0065</v>
      </c>
    </row>
    <row r="176" spans="1:40" x14ac:dyDescent="0.2">
      <c r="A176" t="s">
        <v>7</v>
      </c>
      <c r="B176" t="s">
        <v>8</v>
      </c>
      <c r="C176" t="s">
        <v>9</v>
      </c>
      <c r="D176" t="s">
        <v>187</v>
      </c>
      <c r="E176" t="s">
        <v>13</v>
      </c>
      <c r="F176" t="s">
        <v>12</v>
      </c>
      <c r="G176">
        <v>0</v>
      </c>
      <c r="H176">
        <v>209.47951</v>
      </c>
      <c r="I176">
        <v>235.70958999999999</v>
      </c>
      <c r="J176">
        <v>234.16515999999999</v>
      </c>
      <c r="K176">
        <v>246.63228000000001</v>
      </c>
      <c r="L176">
        <v>266.1232</v>
      </c>
      <c r="M176">
        <v>263.65246999999999</v>
      </c>
      <c r="N176">
        <v>300.44538999999997</v>
      </c>
      <c r="O176">
        <v>409.08586000000003</v>
      </c>
      <c r="P176">
        <v>500.69157000000001</v>
      </c>
      <c r="Q176">
        <v>578.74306000000001</v>
      </c>
      <c r="R176">
        <v>648.80141000000003</v>
      </c>
      <c r="S176">
        <v>710.93939</v>
      </c>
      <c r="T176">
        <v>614.99098000000004</v>
      </c>
      <c r="U176">
        <v>625.16660999999999</v>
      </c>
      <c r="V176">
        <v>820.44379000000004</v>
      </c>
      <c r="W176">
        <v>772.12103000000002</v>
      </c>
      <c r="X176">
        <v>818.35517000000004</v>
      </c>
      <c r="Y176">
        <v>723.89698999999996</v>
      </c>
      <c r="Z176">
        <v>776.37378000000001</v>
      </c>
      <c r="AA176">
        <v>609.30025000000001</v>
      </c>
      <c r="AB176">
        <v>526.56019000000003</v>
      </c>
      <c r="AC176">
        <v>408.61169999999998</v>
      </c>
      <c r="AD176">
        <v>506.32754</v>
      </c>
      <c r="AE176">
        <v>414.24781999999999</v>
      </c>
      <c r="AF176">
        <v>576.70497999999998</v>
      </c>
      <c r="AG176">
        <v>571.42493000000002</v>
      </c>
      <c r="AH176">
        <v>689.95529999999997</v>
      </c>
      <c r="AI176">
        <v>684.42884000000004</v>
      </c>
      <c r="AJ176">
        <v>614.24292000000003</v>
      </c>
      <c r="AK176">
        <v>622.48770000000002</v>
      </c>
      <c r="AL176">
        <v>632.55786999999998</v>
      </c>
      <c r="AM176">
        <v>655.03477999999996</v>
      </c>
      <c r="AN176">
        <v>0</v>
      </c>
    </row>
    <row r="177" spans="1:40" x14ac:dyDescent="0.2">
      <c r="A177" t="s">
        <v>7</v>
      </c>
      <c r="B177" t="s">
        <v>8</v>
      </c>
      <c r="C177" t="s">
        <v>9</v>
      </c>
      <c r="D177" t="s">
        <v>188</v>
      </c>
      <c r="E177" t="s">
        <v>13</v>
      </c>
      <c r="F177" t="s">
        <v>12</v>
      </c>
      <c r="G177">
        <v>0</v>
      </c>
      <c r="H177">
        <v>64512.773000000001</v>
      </c>
      <c r="I177">
        <v>73479.032999999996</v>
      </c>
      <c r="J177">
        <v>72797.422999999995</v>
      </c>
      <c r="K177">
        <v>76947.979000000007</v>
      </c>
      <c r="L177">
        <v>78448.948000000004</v>
      </c>
      <c r="M177">
        <v>79347.471999999994</v>
      </c>
      <c r="N177">
        <v>80743.034</v>
      </c>
      <c r="O177">
        <v>82863.850000000006</v>
      </c>
      <c r="P177">
        <v>86974.67</v>
      </c>
      <c r="Q177">
        <v>89122.296000000002</v>
      </c>
      <c r="R177">
        <v>89288.626000000004</v>
      </c>
      <c r="S177">
        <v>80817.705000000002</v>
      </c>
      <c r="T177">
        <v>68010.409</v>
      </c>
      <c r="U177">
        <v>83586.271999999997</v>
      </c>
      <c r="V177">
        <v>79360.012000000002</v>
      </c>
      <c r="W177">
        <v>80409.349000000002</v>
      </c>
      <c r="X177">
        <v>83819.983999999997</v>
      </c>
      <c r="Y177">
        <v>96938.407000000007</v>
      </c>
      <c r="Z177">
        <v>96550.353000000003</v>
      </c>
      <c r="AA177">
        <v>92632.763000000006</v>
      </c>
      <c r="AB177">
        <v>91383.873999999996</v>
      </c>
      <c r="AC177">
        <v>85434.167000000001</v>
      </c>
      <c r="AD177">
        <v>68335.764999999999</v>
      </c>
      <c r="AE177">
        <v>56736.872000000003</v>
      </c>
      <c r="AF177">
        <v>49838.067000000003</v>
      </c>
      <c r="AG177">
        <v>48099.307000000001</v>
      </c>
      <c r="AH177">
        <v>48325.877999999997</v>
      </c>
      <c r="AI177">
        <v>46040.156000000003</v>
      </c>
      <c r="AJ177">
        <v>55219.432999999997</v>
      </c>
      <c r="AK177">
        <v>58015.09</v>
      </c>
      <c r="AL177">
        <v>56684.025000000001</v>
      </c>
      <c r="AM177">
        <v>57337.425999999999</v>
      </c>
      <c r="AN177">
        <v>38187.017</v>
      </c>
    </row>
    <row r="178" spans="1:40" x14ac:dyDescent="0.2">
      <c r="A178" t="s">
        <v>7</v>
      </c>
      <c r="B178" t="s">
        <v>8</v>
      </c>
      <c r="C178" t="s">
        <v>9</v>
      </c>
      <c r="D178" t="s">
        <v>189</v>
      </c>
      <c r="E178" t="s">
        <v>13</v>
      </c>
      <c r="F178" t="s">
        <v>12</v>
      </c>
      <c r="G178">
        <v>0</v>
      </c>
      <c r="H178">
        <v>34.916364000000002</v>
      </c>
      <c r="I178">
        <v>35.280628999999998</v>
      </c>
      <c r="J178">
        <v>39.353157000000003</v>
      </c>
      <c r="K178">
        <v>47.275224000000001</v>
      </c>
      <c r="L178">
        <v>51.451794999999997</v>
      </c>
      <c r="M178">
        <v>55.665855999999998</v>
      </c>
      <c r="N178">
        <v>55.984949999999998</v>
      </c>
      <c r="O178">
        <v>63.507823999999999</v>
      </c>
      <c r="P178">
        <v>67.538950999999997</v>
      </c>
      <c r="Q178">
        <v>75.520780000000002</v>
      </c>
      <c r="R178">
        <v>80.832324999999997</v>
      </c>
      <c r="S178">
        <v>85.205286000000001</v>
      </c>
      <c r="T178">
        <v>112.20169</v>
      </c>
      <c r="U178">
        <v>112.08286</v>
      </c>
      <c r="V178">
        <v>115.33880000000001</v>
      </c>
      <c r="W178">
        <v>135.03406000000001</v>
      </c>
      <c r="X178">
        <v>157.27484999999999</v>
      </c>
      <c r="Y178">
        <v>179.93322000000001</v>
      </c>
      <c r="Z178">
        <v>188.53538</v>
      </c>
      <c r="AA178">
        <v>196.43272999999999</v>
      </c>
      <c r="AB178">
        <v>200.06062</v>
      </c>
      <c r="AC178">
        <v>201.95262</v>
      </c>
      <c r="AD178">
        <v>202.60428999999999</v>
      </c>
      <c r="AE178">
        <v>206.41650000000001</v>
      </c>
      <c r="AF178">
        <v>216.41994</v>
      </c>
      <c r="AG178">
        <v>224.09343999999999</v>
      </c>
      <c r="AH178">
        <v>234.08247</v>
      </c>
      <c r="AI178">
        <v>247.70393000000001</v>
      </c>
      <c r="AJ178">
        <v>253.69702000000001</v>
      </c>
      <c r="AK178">
        <v>260.30403000000001</v>
      </c>
      <c r="AL178">
        <v>239.23128</v>
      </c>
      <c r="AM178">
        <v>236.62547000000001</v>
      </c>
      <c r="AN178">
        <v>223.01418000000001</v>
      </c>
    </row>
    <row r="179" spans="1:40" x14ac:dyDescent="0.2">
      <c r="A179" t="s">
        <v>7</v>
      </c>
      <c r="B179" t="s">
        <v>8</v>
      </c>
      <c r="C179" t="s">
        <v>9</v>
      </c>
      <c r="D179" t="s">
        <v>190</v>
      </c>
      <c r="E179" t="s">
        <v>13</v>
      </c>
      <c r="F179" t="s">
        <v>12</v>
      </c>
      <c r="G179">
        <v>0</v>
      </c>
      <c r="H179">
        <v>19045.215</v>
      </c>
      <c r="I179">
        <v>27976.233</v>
      </c>
      <c r="J179">
        <v>29192.455000000002</v>
      </c>
      <c r="K179">
        <v>-16278.683000000001</v>
      </c>
      <c r="L179">
        <v>-15468.714</v>
      </c>
      <c r="M179">
        <v>-14687.821</v>
      </c>
      <c r="N179">
        <v>-12072.441999999999</v>
      </c>
      <c r="O179">
        <v>-11648.751</v>
      </c>
      <c r="P179">
        <v>-11000.683999999999</v>
      </c>
      <c r="Q179">
        <v>-1332.2769000000001</v>
      </c>
      <c r="R179">
        <v>-21080.307000000001</v>
      </c>
      <c r="S179">
        <v>-18855.631000000001</v>
      </c>
      <c r="T179">
        <v>-19534.13</v>
      </c>
      <c r="U179">
        <v>-13369.781000000001</v>
      </c>
      <c r="V179">
        <v>-6400.08</v>
      </c>
      <c r="W179">
        <v>-126.68226</v>
      </c>
      <c r="X179">
        <v>5232.6950999999999</v>
      </c>
      <c r="Y179">
        <v>11398.11</v>
      </c>
      <c r="Z179">
        <v>16882.761999999999</v>
      </c>
      <c r="AA179">
        <v>22317.83</v>
      </c>
      <c r="AB179">
        <v>28856.120999999999</v>
      </c>
      <c r="AC179">
        <v>22222.941999999999</v>
      </c>
      <c r="AD179">
        <v>23471.254000000001</v>
      </c>
      <c r="AE179">
        <v>24639.536</v>
      </c>
      <c r="AF179">
        <v>26320.431</v>
      </c>
      <c r="AG179">
        <v>29070.725999999999</v>
      </c>
      <c r="AH179">
        <v>31739.653999999999</v>
      </c>
      <c r="AI179">
        <v>32908.091</v>
      </c>
      <c r="AJ179">
        <v>35411.061999999998</v>
      </c>
      <c r="AK179">
        <v>36921.561000000002</v>
      </c>
      <c r="AL179">
        <v>39556.584999999999</v>
      </c>
      <c r="AM179">
        <v>42245.22</v>
      </c>
      <c r="AN179">
        <v>-7310.9638999999997</v>
      </c>
    </row>
    <row r="180" spans="1:40" x14ac:dyDescent="0.2">
      <c r="A180" t="s">
        <v>7</v>
      </c>
      <c r="B180" t="s">
        <v>8</v>
      </c>
      <c r="C180" t="s">
        <v>9</v>
      </c>
      <c r="D180" t="s">
        <v>191</v>
      </c>
      <c r="E180" t="s">
        <v>13</v>
      </c>
      <c r="F180" t="s">
        <v>12</v>
      </c>
      <c r="G180">
        <v>0</v>
      </c>
      <c r="H180">
        <v>17214.61</v>
      </c>
      <c r="I180">
        <v>16757.764999999999</v>
      </c>
      <c r="J180">
        <v>17410.867999999999</v>
      </c>
      <c r="K180">
        <v>18000.812000000002</v>
      </c>
      <c r="L180">
        <v>18908.780999999999</v>
      </c>
      <c r="M180">
        <v>16859.106</v>
      </c>
      <c r="N180">
        <v>19526.710999999999</v>
      </c>
      <c r="O180">
        <v>20458.243999999999</v>
      </c>
      <c r="P180">
        <v>20456.663</v>
      </c>
      <c r="Q180">
        <v>21914.400000000001</v>
      </c>
      <c r="R180">
        <v>21704.339</v>
      </c>
      <c r="S180">
        <v>22361.054</v>
      </c>
      <c r="T180">
        <v>23528.812999999998</v>
      </c>
      <c r="U180">
        <v>24171.615000000002</v>
      </c>
      <c r="V180">
        <v>24819.48</v>
      </c>
      <c r="W180">
        <v>25247.028999999999</v>
      </c>
      <c r="X180">
        <v>25349.120999999999</v>
      </c>
      <c r="Y180">
        <v>25838.620999999999</v>
      </c>
      <c r="Z180">
        <v>26529.183000000001</v>
      </c>
      <c r="AA180">
        <v>28713.4</v>
      </c>
      <c r="AB180">
        <v>29723.133999999998</v>
      </c>
      <c r="AC180">
        <v>27996.041000000001</v>
      </c>
      <c r="AD180">
        <v>29010.228999999999</v>
      </c>
      <c r="AE180">
        <v>28549.991000000002</v>
      </c>
      <c r="AF180">
        <v>29827.784</v>
      </c>
      <c r="AG180">
        <v>30692.897000000001</v>
      </c>
      <c r="AH180">
        <v>34553.078000000001</v>
      </c>
      <c r="AI180">
        <v>38442.805999999997</v>
      </c>
      <c r="AJ180">
        <v>42489.77</v>
      </c>
      <c r="AK180">
        <v>42308.976999999999</v>
      </c>
      <c r="AL180">
        <v>44804.45</v>
      </c>
      <c r="AM180">
        <v>45734.425999999999</v>
      </c>
      <c r="AN180">
        <v>20988.546999999999</v>
      </c>
    </row>
    <row r="181" spans="1:40" x14ac:dyDescent="0.2">
      <c r="A181" t="s">
        <v>7</v>
      </c>
      <c r="B181" t="s">
        <v>8</v>
      </c>
      <c r="C181" t="s">
        <v>9</v>
      </c>
      <c r="D181" t="s">
        <v>192</v>
      </c>
      <c r="E181" t="s">
        <v>13</v>
      </c>
      <c r="F181" t="s">
        <v>12</v>
      </c>
      <c r="G181">
        <v>0</v>
      </c>
      <c r="H181">
        <v>350448.05</v>
      </c>
      <c r="I181">
        <v>402329.18</v>
      </c>
      <c r="J181">
        <v>423041.63</v>
      </c>
      <c r="K181">
        <v>446800.09</v>
      </c>
      <c r="L181">
        <v>458447.88</v>
      </c>
      <c r="M181">
        <v>477493.69</v>
      </c>
      <c r="N181">
        <v>493524.73</v>
      </c>
      <c r="O181">
        <v>499694.45</v>
      </c>
      <c r="P181">
        <v>478404.3</v>
      </c>
      <c r="Q181">
        <v>481559.1</v>
      </c>
      <c r="R181">
        <v>207821.28</v>
      </c>
      <c r="S181">
        <v>210235.15</v>
      </c>
      <c r="T181">
        <v>232465.89</v>
      </c>
      <c r="U181">
        <v>244486.99</v>
      </c>
      <c r="V181">
        <v>255472.47</v>
      </c>
      <c r="W181">
        <v>257170.08</v>
      </c>
      <c r="X181">
        <v>259501.83</v>
      </c>
      <c r="Y181">
        <v>264553.46000000002</v>
      </c>
      <c r="Z181">
        <v>267759.84000000003</v>
      </c>
      <c r="AA181">
        <v>266843.87</v>
      </c>
      <c r="AB181">
        <v>283463.14</v>
      </c>
      <c r="AC181">
        <v>272412.65000000002</v>
      </c>
      <c r="AD181">
        <v>281704.07</v>
      </c>
      <c r="AE181">
        <v>274778.59999999998</v>
      </c>
      <c r="AF181">
        <v>256076.39</v>
      </c>
      <c r="AG181">
        <v>268205.96000000002</v>
      </c>
      <c r="AH181">
        <v>283542.42</v>
      </c>
      <c r="AI181">
        <v>292879.09000000003</v>
      </c>
      <c r="AJ181">
        <v>297008.90000000002</v>
      </c>
      <c r="AK181">
        <v>290969.64</v>
      </c>
      <c r="AL181">
        <v>285309.96000000002</v>
      </c>
      <c r="AM181">
        <v>282488.34000000003</v>
      </c>
      <c r="AN181">
        <v>164621.32</v>
      </c>
    </row>
    <row r="182" spans="1:40" x14ac:dyDescent="0.2">
      <c r="A182" t="s">
        <v>7</v>
      </c>
      <c r="B182" t="s">
        <v>8</v>
      </c>
      <c r="C182" t="s">
        <v>9</v>
      </c>
      <c r="D182" t="s">
        <v>193</v>
      </c>
      <c r="E182" t="s">
        <v>13</v>
      </c>
      <c r="F182" t="s">
        <v>12</v>
      </c>
      <c r="G182">
        <v>0</v>
      </c>
      <c r="H182">
        <v>27194.026999999998</v>
      </c>
      <c r="I182">
        <v>28789.022000000001</v>
      </c>
      <c r="J182">
        <v>24209.985000000001</v>
      </c>
      <c r="K182">
        <v>20655.912</v>
      </c>
      <c r="L182">
        <v>14414.432000000001</v>
      </c>
      <c r="M182">
        <v>12055.317999999999</v>
      </c>
      <c r="N182">
        <v>9792.1638000000003</v>
      </c>
      <c r="O182">
        <v>9688.9634000000005</v>
      </c>
      <c r="P182">
        <v>8845.4447999999993</v>
      </c>
      <c r="Q182">
        <v>8743.9449000000004</v>
      </c>
      <c r="R182">
        <v>9309.5889000000006</v>
      </c>
      <c r="S182">
        <v>8966.3565999999992</v>
      </c>
      <c r="T182">
        <v>9809.3227999999999</v>
      </c>
      <c r="U182">
        <v>9124.3719999999994</v>
      </c>
      <c r="V182">
        <v>11377.522000000001</v>
      </c>
      <c r="W182">
        <v>10151.677</v>
      </c>
      <c r="X182">
        <v>10909.749</v>
      </c>
      <c r="Y182">
        <v>10849.892</v>
      </c>
      <c r="Z182">
        <v>9084.85</v>
      </c>
      <c r="AA182">
        <v>9102.7801999999992</v>
      </c>
      <c r="AB182">
        <v>8759.02</v>
      </c>
      <c r="AC182">
        <v>8345.1959000000006</v>
      </c>
      <c r="AD182">
        <v>8877.4652999999998</v>
      </c>
      <c r="AE182">
        <v>8581.8858</v>
      </c>
      <c r="AF182">
        <v>9554.4701999999997</v>
      </c>
      <c r="AG182">
        <v>10131.554</v>
      </c>
      <c r="AH182">
        <v>11087.05</v>
      </c>
      <c r="AI182">
        <v>12436.423000000001</v>
      </c>
      <c r="AJ182">
        <v>11929.868</v>
      </c>
      <c r="AK182">
        <v>12148.373</v>
      </c>
      <c r="AL182">
        <v>11961.656999999999</v>
      </c>
      <c r="AM182">
        <v>12152.922</v>
      </c>
      <c r="AN182">
        <v>3236.3606</v>
      </c>
    </row>
    <row r="183" spans="1:40" x14ac:dyDescent="0.2">
      <c r="A183" t="s">
        <v>7</v>
      </c>
      <c r="B183" t="s">
        <v>8</v>
      </c>
      <c r="C183" t="s">
        <v>9</v>
      </c>
      <c r="D183" t="s">
        <v>194</v>
      </c>
      <c r="E183" t="s">
        <v>13</v>
      </c>
      <c r="F183" t="s">
        <v>12</v>
      </c>
      <c r="G183">
        <v>0</v>
      </c>
      <c r="H183">
        <v>0.70128000000000001</v>
      </c>
      <c r="I183">
        <v>0.69569999999999999</v>
      </c>
      <c r="J183">
        <v>0.69291000000000003</v>
      </c>
      <c r="K183">
        <v>0.69011999999999996</v>
      </c>
      <c r="L183">
        <v>0.69011999999999996</v>
      </c>
      <c r="M183">
        <v>0.69011999999999996</v>
      </c>
      <c r="N183">
        <v>0.69011999999999996</v>
      </c>
      <c r="O183">
        <v>0.69291000000000003</v>
      </c>
      <c r="P183">
        <v>0.69569999999999999</v>
      </c>
      <c r="Q183">
        <v>0.69569999999999999</v>
      </c>
      <c r="R183">
        <v>0.69291000000000003</v>
      </c>
      <c r="S183">
        <v>0.68733</v>
      </c>
      <c r="T183">
        <v>0.67896000000000001</v>
      </c>
      <c r="U183">
        <v>0.67059000000000002</v>
      </c>
      <c r="V183">
        <v>0.65942999999999996</v>
      </c>
      <c r="W183">
        <v>0.65105999999999997</v>
      </c>
      <c r="X183">
        <v>0.64827000000000001</v>
      </c>
      <c r="Y183">
        <v>0.64548000000000005</v>
      </c>
      <c r="Z183">
        <v>0.64268999999999998</v>
      </c>
      <c r="AA183">
        <v>0.64268999999999998</v>
      </c>
      <c r="AB183">
        <v>0.64548000000000005</v>
      </c>
      <c r="AC183">
        <v>0.64548000000000005</v>
      </c>
      <c r="AD183">
        <v>0.64827000000000001</v>
      </c>
      <c r="AE183">
        <v>0.65105999999999997</v>
      </c>
      <c r="AF183">
        <v>0.65385000000000004</v>
      </c>
      <c r="AG183">
        <v>0.65664</v>
      </c>
      <c r="AH183">
        <v>0.66222000000000003</v>
      </c>
      <c r="AI183">
        <v>0.66222000000000003</v>
      </c>
      <c r="AJ183">
        <v>0.66500999999999999</v>
      </c>
      <c r="AK183">
        <v>0.65942999999999996</v>
      </c>
      <c r="AL183">
        <v>0.65942999999999996</v>
      </c>
      <c r="AM183">
        <v>0</v>
      </c>
      <c r="AN183">
        <v>0</v>
      </c>
    </row>
    <row r="184" spans="1:40" x14ac:dyDescent="0.2">
      <c r="A184" t="s">
        <v>7</v>
      </c>
      <c r="B184" t="s">
        <v>8</v>
      </c>
      <c r="C184" t="s">
        <v>9</v>
      </c>
      <c r="D184" t="s">
        <v>195</v>
      </c>
      <c r="E184" t="s">
        <v>13</v>
      </c>
      <c r="F184" t="s">
        <v>12</v>
      </c>
      <c r="G184">
        <v>0</v>
      </c>
      <c r="H184">
        <v>63443.767</v>
      </c>
      <c r="I184">
        <v>63208.436000000002</v>
      </c>
      <c r="J184">
        <v>49653.502</v>
      </c>
      <c r="K184">
        <v>52604.756000000001</v>
      </c>
      <c r="L184">
        <v>41702.667999999998</v>
      </c>
      <c r="M184">
        <v>41669.955999999998</v>
      </c>
      <c r="N184">
        <v>42365.646000000001</v>
      </c>
      <c r="O184">
        <v>32831.031999999999</v>
      </c>
      <c r="P184">
        <v>36710.781999999999</v>
      </c>
      <c r="Q184">
        <v>49102.095000000001</v>
      </c>
      <c r="R184">
        <v>59061.266000000003</v>
      </c>
      <c r="S184">
        <v>59149.021000000001</v>
      </c>
      <c r="T184">
        <v>63389.214999999997</v>
      </c>
      <c r="U184">
        <v>71220.948999999993</v>
      </c>
      <c r="V184">
        <v>72657.308999999994</v>
      </c>
      <c r="W184">
        <v>74837.009000000005</v>
      </c>
      <c r="X184">
        <v>77745.327999999994</v>
      </c>
      <c r="Y184">
        <v>83133.09</v>
      </c>
      <c r="Z184">
        <v>89371.115000000005</v>
      </c>
      <c r="AA184">
        <v>70546.115000000005</v>
      </c>
      <c r="AB184">
        <v>77252.773000000001</v>
      </c>
      <c r="AC184">
        <v>89346.71</v>
      </c>
      <c r="AD184">
        <v>93638.607000000004</v>
      </c>
      <c r="AE184">
        <v>102188.17</v>
      </c>
      <c r="AF184">
        <v>103675.54</v>
      </c>
      <c r="AG184">
        <v>107093.61</v>
      </c>
      <c r="AH184">
        <v>104523.33</v>
      </c>
      <c r="AI184">
        <v>103932.84</v>
      </c>
      <c r="AJ184">
        <v>108780.67</v>
      </c>
      <c r="AK184">
        <v>108294.44</v>
      </c>
      <c r="AL184">
        <v>127251.98</v>
      </c>
      <c r="AM184">
        <v>114382.84</v>
      </c>
      <c r="AN184">
        <v>64476.678999999996</v>
      </c>
    </row>
    <row r="185" spans="1:40" x14ac:dyDescent="0.2">
      <c r="A185" t="s">
        <v>7</v>
      </c>
      <c r="B185" t="s">
        <v>8</v>
      </c>
      <c r="C185" t="s">
        <v>9</v>
      </c>
      <c r="D185" t="s">
        <v>196</v>
      </c>
      <c r="E185" t="s">
        <v>13</v>
      </c>
      <c r="F185" t="s">
        <v>12</v>
      </c>
      <c r="G185">
        <v>0</v>
      </c>
      <c r="H185">
        <v>3064.3386999999998</v>
      </c>
      <c r="I185">
        <v>3639.4182999999998</v>
      </c>
      <c r="J185">
        <v>3771.8294000000001</v>
      </c>
      <c r="K185">
        <v>3894.4528</v>
      </c>
      <c r="L185">
        <v>3950.3326000000002</v>
      </c>
      <c r="M185">
        <v>3970.6237999999998</v>
      </c>
      <c r="N185">
        <v>3996.8973999999998</v>
      </c>
      <c r="O185">
        <v>3975.6311000000001</v>
      </c>
      <c r="P185">
        <v>4005.7514999999999</v>
      </c>
      <c r="Q185">
        <v>3893.6255999999998</v>
      </c>
      <c r="R185">
        <v>4024.9854</v>
      </c>
      <c r="S185">
        <v>4017.54</v>
      </c>
      <c r="T185">
        <v>4882.4102000000003</v>
      </c>
      <c r="U185">
        <v>5097.8707999999997</v>
      </c>
      <c r="V185">
        <v>5717.2521999999999</v>
      </c>
      <c r="W185">
        <v>5500.9982</v>
      </c>
      <c r="X185">
        <v>7287.9044999999996</v>
      </c>
      <c r="Y185">
        <v>7600.8762999999999</v>
      </c>
      <c r="Z185">
        <v>8058.0338000000002</v>
      </c>
      <c r="AA185">
        <v>8074.0637999999999</v>
      </c>
      <c r="AB185">
        <v>7742.2974000000004</v>
      </c>
      <c r="AC185">
        <v>7719.9224999999997</v>
      </c>
      <c r="AD185">
        <v>8074.9525000000003</v>
      </c>
      <c r="AE185">
        <v>8215.2209999999995</v>
      </c>
      <c r="AF185">
        <v>7412.7291999999998</v>
      </c>
      <c r="AG185">
        <v>7523.1930000000002</v>
      </c>
      <c r="AH185">
        <v>6958.3329000000003</v>
      </c>
      <c r="AI185">
        <v>6820.2978999999996</v>
      </c>
      <c r="AJ185">
        <v>6837.0622999999996</v>
      </c>
      <c r="AK185">
        <v>6788.5933000000005</v>
      </c>
      <c r="AL185">
        <v>6485.4735000000001</v>
      </c>
      <c r="AM185">
        <v>6332.0648000000001</v>
      </c>
      <c r="AN185">
        <v>3699.1918999999998</v>
      </c>
    </row>
    <row r="186" spans="1:40" x14ac:dyDescent="0.2">
      <c r="A186" t="s">
        <v>7</v>
      </c>
      <c r="B186" t="s">
        <v>8</v>
      </c>
      <c r="C186" t="s">
        <v>9</v>
      </c>
      <c r="D186" t="s">
        <v>197</v>
      </c>
      <c r="E186" t="s">
        <v>13</v>
      </c>
      <c r="F186" t="s">
        <v>12</v>
      </c>
      <c r="G186">
        <v>0</v>
      </c>
      <c r="H186">
        <v>247.08839</v>
      </c>
      <c r="I186">
        <v>264.16343999999998</v>
      </c>
      <c r="J186">
        <v>245.74241000000001</v>
      </c>
      <c r="K186">
        <v>258.96629000000001</v>
      </c>
      <c r="L186">
        <v>-43.479686000000001</v>
      </c>
      <c r="M186">
        <v>-297.88632000000001</v>
      </c>
      <c r="N186">
        <v>-566.24383</v>
      </c>
      <c r="O186">
        <v>-798.86388999999997</v>
      </c>
      <c r="P186">
        <v>-1061.3429000000001</v>
      </c>
      <c r="Q186">
        <v>-1289.8480999999999</v>
      </c>
      <c r="R186">
        <v>-1553.915</v>
      </c>
      <c r="S186">
        <v>-1556.2085999999999</v>
      </c>
      <c r="T186">
        <v>-1535.5214000000001</v>
      </c>
      <c r="U186">
        <v>-1514.836</v>
      </c>
      <c r="V186">
        <v>-1516.1854000000001</v>
      </c>
      <c r="W186">
        <v>-1506.0523000000001</v>
      </c>
      <c r="X186">
        <v>-1486.2114999999999</v>
      </c>
      <c r="Y186">
        <v>-1535.3775000000001</v>
      </c>
      <c r="Z186">
        <v>-1527.5989999999999</v>
      </c>
      <c r="AA186">
        <v>-1517.4902</v>
      </c>
      <c r="AB186">
        <v>-1531.1773000000001</v>
      </c>
      <c r="AC186">
        <v>-1544.2181</v>
      </c>
      <c r="AD186">
        <v>-1540.3893</v>
      </c>
      <c r="AE186">
        <v>-1534.1505999999999</v>
      </c>
      <c r="AF186">
        <v>-1533.8938000000001</v>
      </c>
      <c r="AG186">
        <v>-1526.8805</v>
      </c>
      <c r="AH186">
        <v>-1519.7279000000001</v>
      </c>
      <c r="AI186">
        <v>-1493.0689</v>
      </c>
      <c r="AJ186">
        <v>-1488.9799</v>
      </c>
      <c r="AK186">
        <v>-1476.8444</v>
      </c>
      <c r="AL186">
        <v>-1476.009</v>
      </c>
      <c r="AM186">
        <v>-1494.3579</v>
      </c>
      <c r="AN186">
        <v>-1566.0809999999999</v>
      </c>
    </row>
    <row r="187" spans="1:40" x14ac:dyDescent="0.2">
      <c r="A187" t="s">
        <v>7</v>
      </c>
      <c r="B187" t="s">
        <v>8</v>
      </c>
      <c r="C187" t="s">
        <v>9</v>
      </c>
      <c r="D187" t="s">
        <v>198</v>
      </c>
      <c r="E187" t="s">
        <v>13</v>
      </c>
      <c r="F187" t="s">
        <v>12</v>
      </c>
      <c r="G187">
        <v>0</v>
      </c>
      <c r="H187">
        <v>22354.847000000002</v>
      </c>
      <c r="I187">
        <v>22508.661</v>
      </c>
      <c r="J187">
        <v>22972.62</v>
      </c>
      <c r="K187">
        <v>21584.361000000001</v>
      </c>
      <c r="L187">
        <v>23519.758000000002</v>
      </c>
      <c r="M187">
        <v>23539.857</v>
      </c>
      <c r="N187">
        <v>25945.071</v>
      </c>
      <c r="O187">
        <v>25862.141</v>
      </c>
      <c r="P187">
        <v>29523.435000000001</v>
      </c>
      <c r="Q187">
        <v>32373.991999999998</v>
      </c>
      <c r="R187">
        <v>32308.54</v>
      </c>
      <c r="S187">
        <v>35520.622000000003</v>
      </c>
      <c r="T187">
        <v>37810.065999999999</v>
      </c>
      <c r="U187">
        <v>42863.627999999997</v>
      </c>
      <c r="V187">
        <v>46278.839</v>
      </c>
      <c r="W187">
        <v>55831.351000000002</v>
      </c>
      <c r="X187">
        <v>56803.938999999998</v>
      </c>
      <c r="Y187">
        <v>58000.911</v>
      </c>
      <c r="Z187">
        <v>56076.002999999997</v>
      </c>
      <c r="AA187">
        <v>57957.036</v>
      </c>
      <c r="AB187">
        <v>61225.845999999998</v>
      </c>
      <c r="AC187">
        <v>59482.752</v>
      </c>
      <c r="AD187">
        <v>58850.538</v>
      </c>
      <c r="AE187">
        <v>57965.881000000001</v>
      </c>
      <c r="AF187">
        <v>57546.107000000004</v>
      </c>
      <c r="AG187">
        <v>56109.88</v>
      </c>
      <c r="AH187">
        <v>51964.370999999999</v>
      </c>
      <c r="AI187">
        <v>52348.593999999997</v>
      </c>
      <c r="AJ187">
        <v>52467.911999999997</v>
      </c>
      <c r="AK187">
        <v>51417.110999999997</v>
      </c>
      <c r="AL187">
        <v>41324.521000000001</v>
      </c>
      <c r="AM187">
        <v>39938.529000000002</v>
      </c>
      <c r="AN187">
        <v>9157.1682999999994</v>
      </c>
    </row>
    <row r="188" spans="1:40" x14ac:dyDescent="0.2">
      <c r="A188" t="s">
        <v>7</v>
      </c>
      <c r="B188" t="s">
        <v>8</v>
      </c>
      <c r="C188" t="s">
        <v>9</v>
      </c>
      <c r="D188" t="s">
        <v>199</v>
      </c>
      <c r="E188" t="s">
        <v>13</v>
      </c>
      <c r="F188" t="s">
        <v>12</v>
      </c>
      <c r="G188">
        <v>0</v>
      </c>
      <c r="H188">
        <v>21827.577000000001</v>
      </c>
      <c r="I188">
        <v>24883.642</v>
      </c>
      <c r="J188">
        <v>24610.848000000002</v>
      </c>
      <c r="K188">
        <v>26124.741999999998</v>
      </c>
      <c r="L188">
        <v>23335.363000000001</v>
      </c>
      <c r="M188">
        <v>23432.241999999998</v>
      </c>
      <c r="N188">
        <v>25598.55</v>
      </c>
      <c r="O188">
        <v>26096.463</v>
      </c>
      <c r="P188">
        <v>28146.670999999998</v>
      </c>
      <c r="Q188">
        <v>29390.995999999999</v>
      </c>
      <c r="R188">
        <v>31461.822</v>
      </c>
      <c r="S188">
        <v>33284.326000000001</v>
      </c>
      <c r="T188">
        <v>33951.161999999997</v>
      </c>
      <c r="U188">
        <v>35185.553</v>
      </c>
      <c r="V188">
        <v>37448.389000000003</v>
      </c>
      <c r="W188">
        <v>39148.800000000003</v>
      </c>
      <c r="X188">
        <v>40910.61</v>
      </c>
      <c r="Y188">
        <v>43017.75</v>
      </c>
      <c r="Z188">
        <v>45553.093999999997</v>
      </c>
      <c r="AA188">
        <v>46631.71</v>
      </c>
      <c r="AB188">
        <v>50002.076999999997</v>
      </c>
      <c r="AC188">
        <v>48518.523000000001</v>
      </c>
      <c r="AD188">
        <v>51636.485000000001</v>
      </c>
      <c r="AE188">
        <v>49913.892</v>
      </c>
      <c r="AF188">
        <v>51022.45</v>
      </c>
      <c r="AG188">
        <v>52215.135999999999</v>
      </c>
      <c r="AH188">
        <v>51246.446000000004</v>
      </c>
      <c r="AI188">
        <v>51117.373</v>
      </c>
      <c r="AJ188">
        <v>47051.02</v>
      </c>
      <c r="AK188">
        <v>46554.341999999997</v>
      </c>
      <c r="AL188">
        <v>43623.906000000003</v>
      </c>
      <c r="AM188">
        <v>49765.970999999998</v>
      </c>
      <c r="AN188">
        <v>34629.707999999999</v>
      </c>
    </row>
    <row r="189" spans="1:40" x14ac:dyDescent="0.2">
      <c r="A189" t="s">
        <v>7</v>
      </c>
      <c r="B189" t="s">
        <v>8</v>
      </c>
      <c r="C189" t="s">
        <v>9</v>
      </c>
      <c r="D189" t="s">
        <v>200</v>
      </c>
      <c r="E189" t="s">
        <v>13</v>
      </c>
      <c r="F189" t="s">
        <v>12</v>
      </c>
      <c r="G189">
        <v>0</v>
      </c>
      <c r="H189">
        <v>158842.42000000001</v>
      </c>
      <c r="I189">
        <v>163501.1</v>
      </c>
      <c r="J189">
        <v>170845.39</v>
      </c>
      <c r="K189">
        <v>178252.03</v>
      </c>
      <c r="L189">
        <v>171311.29</v>
      </c>
      <c r="M189">
        <v>185704.9</v>
      </c>
      <c r="N189">
        <v>204560.8</v>
      </c>
      <c r="O189">
        <v>213480.94</v>
      </c>
      <c r="P189">
        <v>215488.98</v>
      </c>
      <c r="Q189">
        <v>212251.23</v>
      </c>
      <c r="R189">
        <v>235938.14</v>
      </c>
      <c r="S189">
        <v>213466.54</v>
      </c>
      <c r="T189">
        <v>220354.53</v>
      </c>
      <c r="U189">
        <v>238286.21</v>
      </c>
      <c r="V189">
        <v>250148.71</v>
      </c>
      <c r="W189">
        <v>270935.39</v>
      </c>
      <c r="X189">
        <v>292665.05</v>
      </c>
      <c r="Y189">
        <v>324846.49</v>
      </c>
      <c r="Z189">
        <v>326653.84999999998</v>
      </c>
      <c r="AA189">
        <v>329896.17</v>
      </c>
      <c r="AB189">
        <v>332624.81</v>
      </c>
      <c r="AC189">
        <v>359822.95</v>
      </c>
      <c r="AD189">
        <v>381587.28</v>
      </c>
      <c r="AE189">
        <v>370554.91</v>
      </c>
      <c r="AF189">
        <v>389219.63</v>
      </c>
      <c r="AG189">
        <v>408698.35</v>
      </c>
      <c r="AH189">
        <v>434430.68</v>
      </c>
      <c r="AI189">
        <v>459969.88</v>
      </c>
      <c r="AJ189">
        <v>460478.65</v>
      </c>
      <c r="AK189">
        <v>453612.63</v>
      </c>
      <c r="AL189">
        <v>474613.04</v>
      </c>
      <c r="AM189">
        <v>524736.25</v>
      </c>
      <c r="AN189">
        <v>366899.71</v>
      </c>
    </row>
    <row r="190" spans="1:40" x14ac:dyDescent="0.2">
      <c r="A190" t="s">
        <v>7</v>
      </c>
      <c r="B190" t="s">
        <v>8</v>
      </c>
      <c r="C190" t="s">
        <v>9</v>
      </c>
      <c r="D190" t="s">
        <v>201</v>
      </c>
      <c r="E190" t="s">
        <v>13</v>
      </c>
      <c r="F190" t="s">
        <v>12</v>
      </c>
      <c r="G190">
        <v>0</v>
      </c>
      <c r="H190">
        <v>15.282439999999999</v>
      </c>
      <c r="I190">
        <v>16.11983</v>
      </c>
      <c r="J190">
        <v>16.225249999999999</v>
      </c>
      <c r="K190">
        <v>16.050080000000001</v>
      </c>
      <c r="L190">
        <v>16.18121</v>
      </c>
      <c r="M190">
        <v>16.22804</v>
      </c>
      <c r="N190">
        <v>16.230830000000001</v>
      </c>
      <c r="O190">
        <v>16.345220000000001</v>
      </c>
      <c r="P190">
        <v>16.389859999999999</v>
      </c>
      <c r="Q190">
        <v>16.556059999999999</v>
      </c>
      <c r="R190">
        <v>16.583960000000001</v>
      </c>
      <c r="S190">
        <v>16.62302</v>
      </c>
      <c r="T190">
        <v>20.506740000000001</v>
      </c>
      <c r="U190">
        <v>20.55696</v>
      </c>
      <c r="V190">
        <v>20.621130000000001</v>
      </c>
      <c r="W190">
        <v>20.64903</v>
      </c>
      <c r="X190">
        <v>17.038129999999999</v>
      </c>
      <c r="Y190">
        <v>20.833169999999999</v>
      </c>
      <c r="Z190">
        <v>20.967089999999999</v>
      </c>
      <c r="AA190">
        <v>21.09423</v>
      </c>
      <c r="AB190">
        <v>17.491700000000002</v>
      </c>
      <c r="AC190">
        <v>17.603300000000001</v>
      </c>
      <c r="AD190">
        <v>21.3537</v>
      </c>
      <c r="AE190">
        <v>21.434609999999999</v>
      </c>
      <c r="AF190">
        <v>21.535049999999998</v>
      </c>
      <c r="AG190">
        <v>21.66339</v>
      </c>
      <c r="AH190">
        <v>21.796710000000001</v>
      </c>
      <c r="AI190">
        <v>21.88599</v>
      </c>
      <c r="AJ190">
        <v>22.346333999999999</v>
      </c>
      <c r="AK190">
        <v>23.374521999999999</v>
      </c>
      <c r="AL190">
        <v>23.507466999999998</v>
      </c>
      <c r="AM190">
        <v>12.723675</v>
      </c>
      <c r="AN190">
        <v>12.699052</v>
      </c>
    </row>
    <row r="191" spans="1:40" x14ac:dyDescent="0.2">
      <c r="A191" t="s">
        <v>7</v>
      </c>
      <c r="B191" t="s">
        <v>8</v>
      </c>
      <c r="C191" t="s">
        <v>9</v>
      </c>
      <c r="D191" t="s">
        <v>202</v>
      </c>
      <c r="E191" t="s">
        <v>13</v>
      </c>
      <c r="F191" t="s">
        <v>12</v>
      </c>
      <c r="G191">
        <v>0</v>
      </c>
      <c r="H191">
        <v>116843.05</v>
      </c>
      <c r="I191">
        <v>128693.13</v>
      </c>
      <c r="J191">
        <v>135329.17000000001</v>
      </c>
      <c r="K191">
        <v>148542.82999999999</v>
      </c>
      <c r="L191">
        <v>157041.19</v>
      </c>
      <c r="M191">
        <v>166487.44</v>
      </c>
      <c r="N191">
        <v>176338.99</v>
      </c>
      <c r="O191">
        <v>190672.5</v>
      </c>
      <c r="P191">
        <v>200940.14</v>
      </c>
      <c r="Q191">
        <v>208449.11</v>
      </c>
      <c r="R191">
        <v>228014.33</v>
      </c>
      <c r="S191">
        <v>236429.43</v>
      </c>
      <c r="T191">
        <v>246614.56</v>
      </c>
      <c r="U191">
        <v>258262.55</v>
      </c>
      <c r="V191">
        <v>268422.92</v>
      </c>
      <c r="W191">
        <v>273961.59000000003</v>
      </c>
      <c r="X191">
        <v>282145.38</v>
      </c>
      <c r="Y191">
        <v>284617.53999999998</v>
      </c>
      <c r="Z191">
        <v>267380.8</v>
      </c>
      <c r="AA191">
        <v>254276</v>
      </c>
      <c r="AB191">
        <v>268949.74</v>
      </c>
      <c r="AC191">
        <v>276175.52</v>
      </c>
      <c r="AD191">
        <v>270823.09999999998</v>
      </c>
      <c r="AE191">
        <v>273654.94</v>
      </c>
      <c r="AF191">
        <v>276457.8</v>
      </c>
      <c r="AG191">
        <v>273567</v>
      </c>
      <c r="AH191">
        <v>277639.55</v>
      </c>
      <c r="AI191">
        <v>283272.36</v>
      </c>
      <c r="AJ191">
        <v>280879.07</v>
      </c>
      <c r="AK191">
        <v>268975.78000000003</v>
      </c>
      <c r="AL191">
        <v>266555.87</v>
      </c>
      <c r="AM191">
        <v>281200.09000000003</v>
      </c>
      <c r="AN191">
        <v>248731.56</v>
      </c>
    </row>
    <row r="192" spans="1:40" x14ac:dyDescent="0.2">
      <c r="A192" t="s">
        <v>7</v>
      </c>
      <c r="B192" t="s">
        <v>8</v>
      </c>
      <c r="C192" t="s">
        <v>9</v>
      </c>
      <c r="D192" t="s">
        <v>203</v>
      </c>
      <c r="E192" t="s">
        <v>13</v>
      </c>
      <c r="F192" t="s">
        <v>12</v>
      </c>
      <c r="G192">
        <v>0</v>
      </c>
      <c r="H192">
        <v>81960.144</v>
      </c>
      <c r="I192">
        <v>81417.629000000001</v>
      </c>
      <c r="J192">
        <v>85225.990999999995</v>
      </c>
      <c r="K192">
        <v>88310.596999999994</v>
      </c>
      <c r="L192">
        <v>92653.226999999999</v>
      </c>
      <c r="M192">
        <v>100260.02</v>
      </c>
      <c r="N192">
        <v>98012.557000000001</v>
      </c>
      <c r="O192">
        <v>95578.713000000003</v>
      </c>
      <c r="P192">
        <v>103732.46</v>
      </c>
      <c r="Q192">
        <v>104347.94</v>
      </c>
      <c r="R192">
        <v>101977.33</v>
      </c>
      <c r="S192">
        <v>104012.86</v>
      </c>
      <c r="T192">
        <v>108286.13</v>
      </c>
      <c r="U192">
        <v>106741.45</v>
      </c>
      <c r="V192">
        <v>106391.06</v>
      </c>
      <c r="W192">
        <v>113217.18</v>
      </c>
      <c r="X192">
        <v>110704.85</v>
      </c>
      <c r="Y192">
        <v>113297.96</v>
      </c>
      <c r="Z192">
        <v>115785.23</v>
      </c>
      <c r="AA192">
        <v>116633.59</v>
      </c>
      <c r="AB192">
        <v>120955.43</v>
      </c>
      <c r="AC192">
        <v>124292.38</v>
      </c>
      <c r="AD192">
        <v>127605.18</v>
      </c>
      <c r="AE192">
        <v>131547.57999999999</v>
      </c>
      <c r="AF192">
        <v>132916.91</v>
      </c>
      <c r="AG192">
        <v>136707.57</v>
      </c>
      <c r="AH192">
        <v>137349.87</v>
      </c>
      <c r="AI192">
        <v>136529.64000000001</v>
      </c>
      <c r="AJ192">
        <v>137774.41</v>
      </c>
      <c r="AK192">
        <v>140849.34</v>
      </c>
      <c r="AL192">
        <v>143753.82999999999</v>
      </c>
      <c r="AM192">
        <v>146130.14000000001</v>
      </c>
      <c r="AN192">
        <v>47964.481</v>
      </c>
    </row>
    <row r="193" spans="1:40" x14ac:dyDescent="0.2">
      <c r="A193" t="s">
        <v>7</v>
      </c>
      <c r="B193" t="s">
        <v>8</v>
      </c>
      <c r="C193" t="s">
        <v>9</v>
      </c>
      <c r="D193" t="s">
        <v>204</v>
      </c>
      <c r="E193" t="s">
        <v>13</v>
      </c>
      <c r="F193" t="s">
        <v>12</v>
      </c>
      <c r="G193">
        <v>0</v>
      </c>
      <c r="H193">
        <v>23355.757000000001</v>
      </c>
      <c r="I193">
        <v>23816.097000000002</v>
      </c>
      <c r="J193">
        <v>24657.401000000002</v>
      </c>
      <c r="K193">
        <v>25346.052</v>
      </c>
      <c r="L193">
        <v>25495.088</v>
      </c>
      <c r="M193">
        <v>26596.768</v>
      </c>
      <c r="N193">
        <v>27165.308000000001</v>
      </c>
      <c r="O193">
        <v>27753.308000000001</v>
      </c>
      <c r="P193">
        <v>29526.075000000001</v>
      </c>
      <c r="Q193">
        <v>29183.044000000002</v>
      </c>
      <c r="R193">
        <v>29608.240000000002</v>
      </c>
      <c r="S193">
        <v>30070.233</v>
      </c>
      <c r="T193">
        <v>30793.46</v>
      </c>
      <c r="U193">
        <v>31981.045999999998</v>
      </c>
      <c r="V193">
        <v>32208.66</v>
      </c>
      <c r="W193">
        <v>34723.262999999999</v>
      </c>
      <c r="X193">
        <v>33392.370000000003</v>
      </c>
      <c r="Y193">
        <v>36258.137999999999</v>
      </c>
      <c r="Z193">
        <v>42843.296000000002</v>
      </c>
      <c r="AA193">
        <v>43281.338000000003</v>
      </c>
      <c r="AB193">
        <v>45604.588000000003</v>
      </c>
      <c r="AC193">
        <v>46009.35</v>
      </c>
      <c r="AD193">
        <v>47770.025000000001</v>
      </c>
      <c r="AE193">
        <v>48078.535000000003</v>
      </c>
      <c r="AF193">
        <v>49351.982000000004</v>
      </c>
      <c r="AG193">
        <v>51093.906000000003</v>
      </c>
      <c r="AH193">
        <v>51470.449000000001</v>
      </c>
      <c r="AI193">
        <v>52780.517999999996</v>
      </c>
      <c r="AJ193">
        <v>54076.516000000003</v>
      </c>
      <c r="AK193">
        <v>54939.237999999998</v>
      </c>
      <c r="AL193">
        <v>56030.135999999999</v>
      </c>
      <c r="AM193">
        <v>57568.034</v>
      </c>
      <c r="AN193">
        <v>5968.7848999999997</v>
      </c>
    </row>
    <row r="194" spans="1:40" x14ac:dyDescent="0.2">
      <c r="A194" t="s">
        <v>7</v>
      </c>
      <c r="B194" t="s">
        <v>8</v>
      </c>
      <c r="C194" t="s">
        <v>9</v>
      </c>
      <c r="D194" t="s">
        <v>205</v>
      </c>
      <c r="E194" t="s">
        <v>13</v>
      </c>
      <c r="F194" t="s">
        <v>12</v>
      </c>
      <c r="G194">
        <v>0</v>
      </c>
      <c r="H194">
        <v>928073.15</v>
      </c>
      <c r="I194">
        <v>833035.74</v>
      </c>
      <c r="J194">
        <v>777529.95</v>
      </c>
      <c r="K194">
        <v>693094.99</v>
      </c>
      <c r="L194">
        <v>582128.28</v>
      </c>
      <c r="M194">
        <v>543293.82999999996</v>
      </c>
      <c r="N194">
        <v>500891.61</v>
      </c>
      <c r="O194">
        <v>489716.58</v>
      </c>
      <c r="P194">
        <v>465205.92</v>
      </c>
      <c r="Q194">
        <v>431468.53</v>
      </c>
      <c r="R194">
        <v>416697.1</v>
      </c>
      <c r="S194">
        <v>440035.03</v>
      </c>
      <c r="T194">
        <v>426743.24</v>
      </c>
      <c r="U194">
        <v>429874.55</v>
      </c>
      <c r="V194">
        <v>443800.76</v>
      </c>
      <c r="W194">
        <v>443217.68</v>
      </c>
      <c r="X194">
        <v>457502.88</v>
      </c>
      <c r="Y194">
        <v>458740.69</v>
      </c>
      <c r="Z194">
        <v>460250.17</v>
      </c>
      <c r="AA194">
        <v>393448.48</v>
      </c>
      <c r="AB194">
        <v>405908.7</v>
      </c>
      <c r="AC194">
        <v>444609.15</v>
      </c>
      <c r="AD194">
        <v>429576.42</v>
      </c>
      <c r="AE194">
        <v>434075.01</v>
      </c>
      <c r="AF194">
        <v>387885.91</v>
      </c>
      <c r="AG194">
        <v>343291.45</v>
      </c>
      <c r="AH194">
        <v>366684.11</v>
      </c>
      <c r="AI194">
        <v>341300.14</v>
      </c>
      <c r="AJ194">
        <v>369470.34</v>
      </c>
      <c r="AK194">
        <v>362325.11</v>
      </c>
      <c r="AL194">
        <v>322638.12</v>
      </c>
      <c r="AM194">
        <v>346294.5</v>
      </c>
      <c r="AN194">
        <v>125793.72</v>
      </c>
    </row>
    <row r="195" spans="1:40" x14ac:dyDescent="0.2">
      <c r="A195" t="s">
        <v>7</v>
      </c>
      <c r="B195" t="s">
        <v>8</v>
      </c>
      <c r="C195" t="s">
        <v>9</v>
      </c>
      <c r="D195" t="s">
        <v>206</v>
      </c>
      <c r="E195" t="s">
        <v>13</v>
      </c>
      <c r="F195" t="s">
        <v>12</v>
      </c>
      <c r="G195">
        <v>0</v>
      </c>
      <c r="H195">
        <v>30347.62</v>
      </c>
      <c r="I195">
        <v>31238.361000000001</v>
      </c>
      <c r="J195">
        <v>32340.483</v>
      </c>
      <c r="K195">
        <v>31706.929</v>
      </c>
      <c r="L195">
        <v>30642.194</v>
      </c>
      <c r="M195">
        <v>30289.829000000002</v>
      </c>
      <c r="N195">
        <v>31157.98</v>
      </c>
      <c r="O195">
        <v>30234.563999999998</v>
      </c>
      <c r="P195">
        <v>29024.51</v>
      </c>
      <c r="Q195">
        <v>26095.973999999998</v>
      </c>
      <c r="R195">
        <v>20224.712</v>
      </c>
      <c r="S195">
        <v>19405.782999999999</v>
      </c>
      <c r="T195">
        <v>18961.615000000002</v>
      </c>
      <c r="U195">
        <v>20937.564999999999</v>
      </c>
      <c r="V195">
        <v>23914.165000000001</v>
      </c>
      <c r="W195">
        <v>23887.109</v>
      </c>
      <c r="X195">
        <v>25604.718000000001</v>
      </c>
      <c r="Y195">
        <v>26499.817999999999</v>
      </c>
      <c r="Z195">
        <v>31206.347000000002</v>
      </c>
      <c r="AA195">
        <v>31300.902999999998</v>
      </c>
      <c r="AB195">
        <v>29134.460999999999</v>
      </c>
      <c r="AC195">
        <v>29764.988000000001</v>
      </c>
      <c r="AD195">
        <v>30050.79</v>
      </c>
      <c r="AE195">
        <v>30852.477999999999</v>
      </c>
      <c r="AF195">
        <v>32551.528999999999</v>
      </c>
      <c r="AG195">
        <v>27736.222000000002</v>
      </c>
      <c r="AH195">
        <v>23087.522000000001</v>
      </c>
      <c r="AI195">
        <v>23798.027999999998</v>
      </c>
      <c r="AJ195">
        <v>23548.866999999998</v>
      </c>
      <c r="AK195">
        <v>24015.692999999999</v>
      </c>
      <c r="AL195">
        <v>21868.362000000001</v>
      </c>
      <c r="AM195">
        <v>22509.66</v>
      </c>
      <c r="AN195">
        <v>-5629.6203999999998</v>
      </c>
    </row>
    <row r="196" spans="1:40" x14ac:dyDescent="0.2">
      <c r="A196" t="s">
        <v>7</v>
      </c>
      <c r="B196" t="s">
        <v>8</v>
      </c>
      <c r="C196" t="s">
        <v>9</v>
      </c>
      <c r="D196" t="s">
        <v>207</v>
      </c>
      <c r="E196" t="s">
        <v>13</v>
      </c>
      <c r="F196" t="s">
        <v>12</v>
      </c>
      <c r="G196">
        <v>0</v>
      </c>
      <c r="H196">
        <v>5601662.4000000004</v>
      </c>
      <c r="I196">
        <v>5524662.4000000004</v>
      </c>
      <c r="J196">
        <v>5648386.9000000004</v>
      </c>
      <c r="K196">
        <v>5772793.5999999996</v>
      </c>
      <c r="L196">
        <v>5866680.2999999998</v>
      </c>
      <c r="M196">
        <v>5972243.5999999996</v>
      </c>
      <c r="N196">
        <v>6155333</v>
      </c>
      <c r="O196">
        <v>6231323.7000000002</v>
      </c>
      <c r="P196">
        <v>6278371.5</v>
      </c>
      <c r="Q196">
        <v>6329517.2999999998</v>
      </c>
      <c r="R196">
        <v>6530135.2000000002</v>
      </c>
      <c r="S196">
        <v>6411269.0999999996</v>
      </c>
      <c r="T196">
        <v>6488027.7000000002</v>
      </c>
      <c r="U196">
        <v>6518417.9000000004</v>
      </c>
      <c r="V196">
        <v>6739523.7000000002</v>
      </c>
      <c r="W196">
        <v>6685635.2999999998</v>
      </c>
      <c r="X196">
        <v>6583268.5999999996</v>
      </c>
      <c r="Y196">
        <v>6729833.2000000002</v>
      </c>
      <c r="Z196">
        <v>6526572.7999999998</v>
      </c>
      <c r="AA196">
        <v>6110160.5</v>
      </c>
      <c r="AB196">
        <v>6304202.2000000002</v>
      </c>
      <c r="AC196">
        <v>6109760.2000000002</v>
      </c>
      <c r="AD196">
        <v>5875483</v>
      </c>
      <c r="AE196">
        <v>6083726.5999999996</v>
      </c>
      <c r="AF196">
        <v>6125181.4000000004</v>
      </c>
      <c r="AG196">
        <v>6046399.5999999996</v>
      </c>
      <c r="AH196">
        <v>5755292.0999999996</v>
      </c>
      <c r="AI196">
        <v>5772812.2999999998</v>
      </c>
      <c r="AJ196">
        <v>5977985.5999999996</v>
      </c>
      <c r="AK196">
        <v>5901249.9000000004</v>
      </c>
      <c r="AL196">
        <v>5228597.7</v>
      </c>
      <c r="AM196">
        <v>5566319.4000000004</v>
      </c>
      <c r="AN196">
        <v>4147701.4</v>
      </c>
    </row>
    <row r="197" spans="1:40" x14ac:dyDescent="0.2">
      <c r="A197" t="s">
        <v>7</v>
      </c>
      <c r="B197" t="s">
        <v>8</v>
      </c>
      <c r="C197" t="s">
        <v>9</v>
      </c>
      <c r="D197" t="s">
        <v>208</v>
      </c>
      <c r="E197" t="s">
        <v>13</v>
      </c>
      <c r="F197" t="s">
        <v>12</v>
      </c>
      <c r="G197">
        <v>0</v>
      </c>
      <c r="H197">
        <v>169690.07</v>
      </c>
      <c r="I197">
        <v>170565.48</v>
      </c>
      <c r="J197">
        <v>166908.54999999999</v>
      </c>
      <c r="K197">
        <v>176145.05</v>
      </c>
      <c r="L197">
        <v>180032.34</v>
      </c>
      <c r="M197">
        <v>177324.55</v>
      </c>
      <c r="N197">
        <v>186844.27</v>
      </c>
      <c r="O197">
        <v>191173.66</v>
      </c>
      <c r="P197">
        <v>205819.97</v>
      </c>
      <c r="Q197">
        <v>203981.16</v>
      </c>
      <c r="R197">
        <v>212277.81</v>
      </c>
      <c r="S197">
        <v>223516.98</v>
      </c>
      <c r="T197">
        <v>242903.33</v>
      </c>
      <c r="U197">
        <v>225757.34</v>
      </c>
      <c r="V197">
        <v>217663.35999999999</v>
      </c>
      <c r="W197">
        <v>223542.91</v>
      </c>
      <c r="X197">
        <v>229023.31</v>
      </c>
      <c r="Y197">
        <v>217634.98</v>
      </c>
      <c r="Z197">
        <v>229499.38</v>
      </c>
      <c r="AA197">
        <v>196986.92</v>
      </c>
      <c r="AB197">
        <v>196289.8</v>
      </c>
      <c r="AC197">
        <v>197622.6</v>
      </c>
      <c r="AD197">
        <v>198864.89</v>
      </c>
      <c r="AE197">
        <v>187773.66</v>
      </c>
      <c r="AF197">
        <v>188623.38</v>
      </c>
      <c r="AG197">
        <v>181424.88</v>
      </c>
      <c r="AH197">
        <v>180353.6</v>
      </c>
      <c r="AI197">
        <v>188592.12</v>
      </c>
      <c r="AJ197">
        <v>197077.43</v>
      </c>
      <c r="AK197">
        <v>197717.73</v>
      </c>
      <c r="AL197">
        <v>193774.76</v>
      </c>
      <c r="AM197">
        <v>193537.07</v>
      </c>
      <c r="AN197">
        <v>102702.97</v>
      </c>
    </row>
    <row r="198" spans="1:40" x14ac:dyDescent="0.2">
      <c r="A198" t="s">
        <v>7</v>
      </c>
      <c r="B198" t="s">
        <v>8</v>
      </c>
      <c r="C198" t="s">
        <v>9</v>
      </c>
      <c r="D198" t="s">
        <v>209</v>
      </c>
      <c r="E198" t="s">
        <v>13</v>
      </c>
      <c r="F198" t="s">
        <v>12</v>
      </c>
      <c r="G198">
        <v>0</v>
      </c>
      <c r="H198">
        <v>7.1954786999999998</v>
      </c>
      <c r="I198">
        <v>7.2439306999999999</v>
      </c>
      <c r="J198">
        <v>7.2135103999999997</v>
      </c>
      <c r="K198">
        <v>7.0791485999999999</v>
      </c>
      <c r="L198">
        <v>7.0158953000000004</v>
      </c>
      <c r="M198">
        <v>7.4437579999999999</v>
      </c>
      <c r="N198">
        <v>7.3705039000000001</v>
      </c>
      <c r="O198">
        <v>7.4675247999999996</v>
      </c>
      <c r="P198">
        <v>7.6246247</v>
      </c>
      <c r="Q198">
        <v>7.7376868999999999</v>
      </c>
      <c r="R198">
        <v>7.8034550999999999</v>
      </c>
      <c r="S198">
        <v>7.7102532999999998</v>
      </c>
      <c r="T198">
        <v>7.7887157</v>
      </c>
      <c r="U198">
        <v>8.0464780000000005</v>
      </c>
      <c r="V198">
        <v>8.0430179000000006</v>
      </c>
      <c r="W198">
        <v>8.0277130000000003</v>
      </c>
      <c r="X198">
        <v>7.8784038000000001</v>
      </c>
      <c r="Y198">
        <v>7.7100926000000003</v>
      </c>
      <c r="Z198">
        <v>7.4642242000000003</v>
      </c>
      <c r="AA198">
        <v>6.7362548000000002</v>
      </c>
      <c r="AB198">
        <v>6.8399071999999999</v>
      </c>
      <c r="AC198">
        <v>6.6713810999999996</v>
      </c>
      <c r="AD198">
        <v>6.4421819999999999</v>
      </c>
      <c r="AE198">
        <v>5.9492995000000004</v>
      </c>
      <c r="AF198">
        <v>5.6573200000000003</v>
      </c>
      <c r="AG198">
        <v>5.7938837999999997</v>
      </c>
      <c r="AH198">
        <v>5.7207648999999998</v>
      </c>
      <c r="AI198">
        <v>5.6222896000000002</v>
      </c>
      <c r="AJ198">
        <v>5.6251046000000002</v>
      </c>
      <c r="AK198">
        <v>5.4705586999999998</v>
      </c>
      <c r="AL198">
        <v>4.9466571000000004</v>
      </c>
      <c r="AM198">
        <v>5.2466314000000001</v>
      </c>
      <c r="AN198">
        <v>2.6103683999999998E-4</v>
      </c>
    </row>
    <row r="199" spans="1:40" x14ac:dyDescent="0.2">
      <c r="A199" t="s">
        <v>7</v>
      </c>
      <c r="B199" t="s">
        <v>8</v>
      </c>
      <c r="C199" t="s">
        <v>9</v>
      </c>
      <c r="D199" t="s">
        <v>210</v>
      </c>
      <c r="E199" t="s">
        <v>13</v>
      </c>
      <c r="F199" t="s">
        <v>12</v>
      </c>
      <c r="G199">
        <v>0</v>
      </c>
      <c r="H199">
        <v>20.633825999999999</v>
      </c>
      <c r="I199">
        <v>17.176051000000001</v>
      </c>
      <c r="J199">
        <v>13.622389999999999</v>
      </c>
      <c r="K199">
        <v>25.608554000000002</v>
      </c>
      <c r="L199">
        <v>37.114928999999997</v>
      </c>
      <c r="M199">
        <v>44.773581</v>
      </c>
      <c r="N199">
        <v>48.423448999999998</v>
      </c>
      <c r="O199">
        <v>49.602831000000002</v>
      </c>
      <c r="P199">
        <v>132.15067999999999</v>
      </c>
      <c r="Q199">
        <v>198.90902</v>
      </c>
      <c r="R199">
        <v>235.62699000000001</v>
      </c>
      <c r="S199">
        <v>264.58801999999997</v>
      </c>
      <c r="T199">
        <v>267.00371999999999</v>
      </c>
      <c r="U199">
        <v>272.96337999999997</v>
      </c>
      <c r="V199">
        <v>291.04207000000002</v>
      </c>
      <c r="W199">
        <v>327.22406999999998</v>
      </c>
      <c r="X199">
        <v>300.67941999999999</v>
      </c>
      <c r="Y199">
        <v>346.23093</v>
      </c>
      <c r="Z199">
        <v>278.67023999999998</v>
      </c>
      <c r="AA199">
        <v>400.88297999999998</v>
      </c>
      <c r="AB199">
        <v>308.45839000000001</v>
      </c>
      <c r="AC199">
        <v>289.37092999999999</v>
      </c>
      <c r="AD199">
        <v>344.54935</v>
      </c>
      <c r="AE199">
        <v>298.93293999999997</v>
      </c>
      <c r="AF199">
        <v>364.35307999999998</v>
      </c>
      <c r="AG199">
        <v>303.70979999999997</v>
      </c>
      <c r="AH199">
        <v>343.6825</v>
      </c>
      <c r="AI199">
        <v>346.63220999999999</v>
      </c>
      <c r="AJ199">
        <v>353.60590999999999</v>
      </c>
      <c r="AK199">
        <v>361.08947000000001</v>
      </c>
      <c r="AL199">
        <v>338.84199999999998</v>
      </c>
      <c r="AM199">
        <v>337.68806999999998</v>
      </c>
      <c r="AN199">
        <v>219.95418000000001</v>
      </c>
    </row>
    <row r="200" spans="1:40" x14ac:dyDescent="0.2">
      <c r="A200" t="s">
        <v>7</v>
      </c>
      <c r="B200" t="s">
        <v>8</v>
      </c>
      <c r="C200" t="s">
        <v>9</v>
      </c>
      <c r="D200" t="s">
        <v>211</v>
      </c>
      <c r="E200" t="s">
        <v>13</v>
      </c>
      <c r="F200" t="s">
        <v>12</v>
      </c>
      <c r="G200">
        <v>0</v>
      </c>
      <c r="H200">
        <v>310596.47999999998</v>
      </c>
      <c r="I200">
        <v>306280.59999999998</v>
      </c>
      <c r="J200">
        <v>279332.78999999998</v>
      </c>
      <c r="K200">
        <v>291155.36</v>
      </c>
      <c r="L200">
        <v>293720.7</v>
      </c>
      <c r="M200">
        <v>301308.67</v>
      </c>
      <c r="N200">
        <v>294413.2</v>
      </c>
      <c r="O200">
        <v>312397.38</v>
      </c>
      <c r="P200">
        <v>350109.24</v>
      </c>
      <c r="Q200">
        <v>353149.86</v>
      </c>
      <c r="R200">
        <v>324585.55</v>
      </c>
      <c r="S200">
        <v>349224.89</v>
      </c>
      <c r="T200">
        <v>366219.06</v>
      </c>
      <c r="U200">
        <v>365143.08</v>
      </c>
      <c r="V200">
        <v>327224.52</v>
      </c>
      <c r="W200">
        <v>341103.28</v>
      </c>
      <c r="X200">
        <v>338796.71</v>
      </c>
      <c r="Y200">
        <v>331492.59999999998</v>
      </c>
      <c r="Z200">
        <v>352979.79</v>
      </c>
      <c r="AA200">
        <v>350992.9</v>
      </c>
      <c r="AB200">
        <v>359355.35</v>
      </c>
      <c r="AC200">
        <v>346112.07</v>
      </c>
      <c r="AD200">
        <v>372832.14</v>
      </c>
      <c r="AE200">
        <v>357340.5</v>
      </c>
      <c r="AF200">
        <v>356159.79</v>
      </c>
      <c r="AG200">
        <v>337123.85</v>
      </c>
      <c r="AH200">
        <v>324311.83</v>
      </c>
      <c r="AI200">
        <v>300567.14</v>
      </c>
      <c r="AJ200">
        <v>276624.11</v>
      </c>
      <c r="AK200">
        <v>260420.44</v>
      </c>
      <c r="AL200">
        <v>235648.73</v>
      </c>
      <c r="AM200">
        <v>247804.49</v>
      </c>
      <c r="AN200">
        <v>171573.4</v>
      </c>
    </row>
    <row r="201" spans="1:40" x14ac:dyDescent="0.2">
      <c r="A201" t="s">
        <v>7</v>
      </c>
      <c r="B201" t="s">
        <v>8</v>
      </c>
      <c r="C201" t="s">
        <v>9</v>
      </c>
      <c r="D201" t="s">
        <v>212</v>
      </c>
      <c r="E201" t="s">
        <v>13</v>
      </c>
      <c r="F201" t="s">
        <v>12</v>
      </c>
      <c r="G201">
        <v>0</v>
      </c>
      <c r="H201">
        <v>70.902325000000005</v>
      </c>
      <c r="I201">
        <v>78.499365999999995</v>
      </c>
      <c r="J201">
        <v>89.684151</v>
      </c>
      <c r="K201">
        <v>93.353578999999996</v>
      </c>
      <c r="L201">
        <v>104.50626</v>
      </c>
      <c r="M201">
        <v>115.69432999999999</v>
      </c>
      <c r="N201">
        <v>123.53079</v>
      </c>
      <c r="O201">
        <v>123.64269</v>
      </c>
      <c r="P201">
        <v>127.63432</v>
      </c>
      <c r="Q201">
        <v>128.02260000000001</v>
      </c>
      <c r="R201">
        <v>132.81478000000001</v>
      </c>
      <c r="S201">
        <v>136.70524</v>
      </c>
      <c r="T201">
        <v>144.32413</v>
      </c>
      <c r="U201">
        <v>156.33336</v>
      </c>
      <c r="V201">
        <v>171.30928</v>
      </c>
      <c r="W201">
        <v>189.90725</v>
      </c>
      <c r="X201">
        <v>194.00261</v>
      </c>
      <c r="Y201">
        <v>197.90800999999999</v>
      </c>
      <c r="Z201">
        <v>201.97085999999999</v>
      </c>
      <c r="AA201">
        <v>202.78711000000001</v>
      </c>
      <c r="AB201">
        <v>210.94798</v>
      </c>
      <c r="AC201">
        <v>216.27610999999999</v>
      </c>
      <c r="AD201">
        <v>216.41807</v>
      </c>
      <c r="AE201">
        <v>216.44488000000001</v>
      </c>
      <c r="AF201">
        <v>227.92167000000001</v>
      </c>
      <c r="AG201">
        <v>227.82205999999999</v>
      </c>
      <c r="AH201">
        <v>228.04405</v>
      </c>
      <c r="AI201">
        <v>182.28464</v>
      </c>
      <c r="AJ201">
        <v>187.24732</v>
      </c>
      <c r="AK201">
        <v>191.53358</v>
      </c>
      <c r="AL201">
        <v>176.25976</v>
      </c>
      <c r="AM201">
        <v>175.22234</v>
      </c>
      <c r="AN201">
        <v>162.83574999999999</v>
      </c>
    </row>
    <row r="202" spans="1:40" x14ac:dyDescent="0.2">
      <c r="A202" t="s">
        <v>7</v>
      </c>
      <c r="B202" t="s">
        <v>8</v>
      </c>
      <c r="C202" t="s">
        <v>9</v>
      </c>
      <c r="D202" t="s">
        <v>213</v>
      </c>
      <c r="E202" t="s">
        <v>13</v>
      </c>
      <c r="F202" t="s">
        <v>12</v>
      </c>
      <c r="G202">
        <v>0</v>
      </c>
      <c r="H202">
        <v>146087.20000000001</v>
      </c>
      <c r="I202">
        <v>160888.39000000001</v>
      </c>
      <c r="J202">
        <v>165434.79</v>
      </c>
      <c r="K202">
        <v>170790.78</v>
      </c>
      <c r="L202">
        <v>119650.91</v>
      </c>
      <c r="M202">
        <v>124877.24</v>
      </c>
      <c r="N202">
        <v>135350.98000000001</v>
      </c>
      <c r="O202">
        <v>147758.9</v>
      </c>
      <c r="P202">
        <v>156647.74</v>
      </c>
      <c r="Q202">
        <v>162676.35</v>
      </c>
      <c r="R202">
        <v>171535.65</v>
      </c>
      <c r="S202">
        <v>175217.09</v>
      </c>
      <c r="T202">
        <v>184978.56</v>
      </c>
      <c r="U202">
        <v>194722.68</v>
      </c>
      <c r="V202">
        <v>213633.6</v>
      </c>
      <c r="W202">
        <v>219367.17</v>
      </c>
      <c r="X202">
        <v>222843.8</v>
      </c>
      <c r="Y202">
        <v>224712.98</v>
      </c>
      <c r="Z202">
        <v>236120.2</v>
      </c>
      <c r="AA202">
        <v>251944.11</v>
      </c>
      <c r="AB202">
        <v>266247.77</v>
      </c>
      <c r="AC202">
        <v>272577.55</v>
      </c>
      <c r="AD202">
        <v>260938.39</v>
      </c>
      <c r="AE202">
        <v>266182.55</v>
      </c>
      <c r="AF202">
        <v>281520.34999999998</v>
      </c>
      <c r="AG202">
        <v>315078.71000000002</v>
      </c>
      <c r="AH202">
        <v>319205.90000000002</v>
      </c>
      <c r="AI202">
        <v>324984.34999999998</v>
      </c>
      <c r="AJ202">
        <v>371417.7</v>
      </c>
      <c r="AK202">
        <v>423429.7</v>
      </c>
      <c r="AL202">
        <v>422834.43</v>
      </c>
      <c r="AM202">
        <v>415174.41</v>
      </c>
      <c r="AN202">
        <v>268890.98</v>
      </c>
    </row>
    <row r="203" spans="1:40" x14ac:dyDescent="0.2">
      <c r="A203" t="s">
        <v>7</v>
      </c>
      <c r="B203" t="s">
        <v>8</v>
      </c>
      <c r="C203" t="s">
        <v>9</v>
      </c>
      <c r="D203" t="s">
        <v>214</v>
      </c>
      <c r="E203" t="s">
        <v>13</v>
      </c>
      <c r="F203" t="s">
        <v>12</v>
      </c>
      <c r="G203">
        <v>0</v>
      </c>
      <c r="H203">
        <v>458.53886999999997</v>
      </c>
      <c r="I203">
        <v>471.06632999999999</v>
      </c>
      <c r="J203">
        <v>487.56036999999998</v>
      </c>
      <c r="K203">
        <v>513.13235999999995</v>
      </c>
      <c r="L203">
        <v>518.35735</v>
      </c>
      <c r="M203">
        <v>524.16277000000002</v>
      </c>
      <c r="N203">
        <v>551.27874999999995</v>
      </c>
      <c r="O203">
        <v>552.05898000000002</v>
      </c>
      <c r="P203">
        <v>548.25287000000003</v>
      </c>
      <c r="Q203">
        <v>555.58434999999997</v>
      </c>
      <c r="R203">
        <v>534.68906000000004</v>
      </c>
      <c r="S203">
        <v>518.66771000000006</v>
      </c>
      <c r="T203">
        <v>515.10319000000004</v>
      </c>
      <c r="U203">
        <v>532.52448000000004</v>
      </c>
      <c r="V203">
        <v>504.53933000000001</v>
      </c>
      <c r="W203">
        <v>514.33158000000003</v>
      </c>
      <c r="X203">
        <v>-3003.0046000000002</v>
      </c>
      <c r="Y203">
        <v>-6496.5963000000002</v>
      </c>
      <c r="Z203">
        <v>-6457.8522000000003</v>
      </c>
      <c r="AA203">
        <v>-6578.1845999999996</v>
      </c>
      <c r="AB203">
        <v>-6399.4717000000001</v>
      </c>
      <c r="AC203">
        <v>-6378.2231000000002</v>
      </c>
      <c r="AD203">
        <v>-6385.4141</v>
      </c>
      <c r="AE203">
        <v>-6421.9448000000002</v>
      </c>
      <c r="AF203">
        <v>-6361.5218999999997</v>
      </c>
      <c r="AG203">
        <v>-6355.3774999999996</v>
      </c>
      <c r="AH203">
        <v>-6431.3468999999996</v>
      </c>
      <c r="AI203">
        <v>-6423.6913000000004</v>
      </c>
      <c r="AJ203">
        <v>-6422.3289999999997</v>
      </c>
      <c r="AK203">
        <v>-6442.7293</v>
      </c>
      <c r="AL203">
        <v>-6453.8463000000002</v>
      </c>
      <c r="AM203">
        <v>-6446.5316000000003</v>
      </c>
      <c r="AN203">
        <v>-6817.4579000000003</v>
      </c>
    </row>
    <row r="204" spans="1:40" x14ac:dyDescent="0.2">
      <c r="A204" t="s">
        <v>7</v>
      </c>
      <c r="B204" t="s">
        <v>8</v>
      </c>
      <c r="C204" t="s">
        <v>9</v>
      </c>
      <c r="D204" t="s">
        <v>215</v>
      </c>
      <c r="E204" t="s">
        <v>13</v>
      </c>
      <c r="F204" t="s">
        <v>12</v>
      </c>
      <c r="G204">
        <v>0</v>
      </c>
      <c r="H204">
        <v>178.56336999999999</v>
      </c>
      <c r="I204">
        <v>182.31310999999999</v>
      </c>
      <c r="J204">
        <v>184.49053000000001</v>
      </c>
      <c r="K204">
        <v>186.0949</v>
      </c>
      <c r="L204">
        <v>-471.42878999999999</v>
      </c>
      <c r="M204">
        <v>-482.76668000000001</v>
      </c>
      <c r="N204">
        <v>-469.40656999999999</v>
      </c>
      <c r="O204">
        <v>-457.35293000000001</v>
      </c>
      <c r="P204">
        <v>-451.50641000000002</v>
      </c>
      <c r="Q204">
        <v>-441.93999000000002</v>
      </c>
      <c r="R204">
        <v>-852.98143000000005</v>
      </c>
      <c r="S204">
        <v>-736.43691999999999</v>
      </c>
      <c r="T204">
        <v>-633.63588000000004</v>
      </c>
      <c r="U204">
        <v>-651.04597999999999</v>
      </c>
      <c r="V204">
        <v>-633.81646999999998</v>
      </c>
      <c r="W204">
        <v>-466.62842000000001</v>
      </c>
      <c r="X204">
        <v>-468.60561000000001</v>
      </c>
      <c r="Y204">
        <v>-390.66408000000001</v>
      </c>
      <c r="Z204">
        <v>-484.34636999999998</v>
      </c>
      <c r="AA204">
        <v>-467.32227999999998</v>
      </c>
      <c r="AB204">
        <v>-451.41426999999999</v>
      </c>
      <c r="AC204">
        <v>-427.83757000000003</v>
      </c>
      <c r="AD204">
        <v>-425.40089</v>
      </c>
      <c r="AE204">
        <v>-421.27357000000001</v>
      </c>
      <c r="AF204">
        <v>-409.66509000000002</v>
      </c>
      <c r="AG204">
        <v>-368.47063000000003</v>
      </c>
      <c r="AH204">
        <v>-381.30169000000001</v>
      </c>
      <c r="AI204">
        <v>-381.22951999999998</v>
      </c>
      <c r="AJ204">
        <v>-364.60498000000001</v>
      </c>
      <c r="AK204">
        <v>-398.20600000000002</v>
      </c>
      <c r="AL204">
        <v>-366.35115999999999</v>
      </c>
      <c r="AM204">
        <v>-354.26949000000002</v>
      </c>
      <c r="AN204">
        <v>-586.92427999999995</v>
      </c>
    </row>
    <row r="205" spans="1:40" x14ac:dyDescent="0.2">
      <c r="A205" t="s">
        <v>7</v>
      </c>
      <c r="B205" t="s">
        <v>8</v>
      </c>
      <c r="C205" t="s">
        <v>9</v>
      </c>
      <c r="D205" t="s">
        <v>216</v>
      </c>
      <c r="E205" t="s">
        <v>13</v>
      </c>
      <c r="F205" t="s">
        <v>12</v>
      </c>
      <c r="G205">
        <v>0</v>
      </c>
      <c r="H205">
        <v>17871.516</v>
      </c>
      <c r="I205">
        <v>17207.330999999998</v>
      </c>
      <c r="J205">
        <v>18182.089</v>
      </c>
      <c r="K205">
        <v>17108.598999999998</v>
      </c>
      <c r="L205">
        <v>18744.266</v>
      </c>
      <c r="M205">
        <v>10420.617</v>
      </c>
      <c r="N205">
        <v>12961.27</v>
      </c>
      <c r="O205">
        <v>16355.391</v>
      </c>
      <c r="P205">
        <v>19399.175999999999</v>
      </c>
      <c r="Q205">
        <v>23700.169000000002</v>
      </c>
      <c r="R205">
        <v>27015.633000000002</v>
      </c>
      <c r="S205">
        <v>28847.66</v>
      </c>
      <c r="T205">
        <v>28299.643</v>
      </c>
      <c r="U205">
        <v>30839.964</v>
      </c>
      <c r="V205">
        <v>32546.317999999999</v>
      </c>
      <c r="W205">
        <v>33693.701000000001</v>
      </c>
      <c r="X205">
        <v>35855.947999999997</v>
      </c>
      <c r="Y205">
        <v>35688.139000000003</v>
      </c>
      <c r="Z205">
        <v>36408.660000000003</v>
      </c>
      <c r="AA205">
        <v>39308.510999999999</v>
      </c>
      <c r="AB205">
        <v>37756.014000000003</v>
      </c>
      <c r="AC205">
        <v>39506</v>
      </c>
      <c r="AD205">
        <v>42033.355000000003</v>
      </c>
      <c r="AE205">
        <v>53358.260999999999</v>
      </c>
      <c r="AF205">
        <v>52733.275000000001</v>
      </c>
      <c r="AG205">
        <v>35509.934000000001</v>
      </c>
      <c r="AH205">
        <v>31338.571</v>
      </c>
      <c r="AI205">
        <v>31766.495999999999</v>
      </c>
      <c r="AJ205">
        <v>39438.252</v>
      </c>
      <c r="AK205">
        <v>42038.567000000003</v>
      </c>
      <c r="AL205">
        <v>41380.631999999998</v>
      </c>
      <c r="AM205">
        <v>42662.491000000002</v>
      </c>
      <c r="AN205">
        <v>19817.166000000001</v>
      </c>
    </row>
    <row r="206" spans="1:40" x14ac:dyDescent="0.2">
      <c r="A206" t="s">
        <v>7</v>
      </c>
      <c r="B206" t="s">
        <v>8</v>
      </c>
      <c r="C206" t="s">
        <v>9</v>
      </c>
      <c r="D206" t="s">
        <v>217</v>
      </c>
      <c r="E206" t="s">
        <v>13</v>
      </c>
      <c r="F206" t="s">
        <v>12</v>
      </c>
      <c r="G206">
        <v>0</v>
      </c>
      <c r="H206">
        <v>375354.74</v>
      </c>
      <c r="I206">
        <v>385009.91</v>
      </c>
      <c r="J206">
        <v>366451.44</v>
      </c>
      <c r="K206">
        <v>384252.59</v>
      </c>
      <c r="L206">
        <v>403285.98</v>
      </c>
      <c r="M206">
        <v>425442.46</v>
      </c>
      <c r="N206">
        <v>433876.05</v>
      </c>
      <c r="O206">
        <v>455015.97</v>
      </c>
      <c r="P206">
        <v>454831.69</v>
      </c>
      <c r="Q206">
        <v>452035.8</v>
      </c>
      <c r="R206">
        <v>448384.74</v>
      </c>
      <c r="S206">
        <v>449135.63</v>
      </c>
      <c r="T206">
        <v>460806.49</v>
      </c>
      <c r="U206">
        <v>483412.54</v>
      </c>
      <c r="V206">
        <v>505115.94</v>
      </c>
      <c r="W206">
        <v>501477.99</v>
      </c>
      <c r="X206">
        <v>507672.34</v>
      </c>
      <c r="Y206">
        <v>533137.56999999995</v>
      </c>
      <c r="Z206">
        <v>533295.87</v>
      </c>
      <c r="AA206">
        <v>530908.78</v>
      </c>
      <c r="AB206">
        <v>530062.23</v>
      </c>
      <c r="AC206">
        <v>546801.57999999996</v>
      </c>
      <c r="AD206">
        <v>531572.65</v>
      </c>
      <c r="AE206">
        <v>535111</v>
      </c>
      <c r="AF206">
        <v>562459.89</v>
      </c>
      <c r="AG206">
        <v>533870.76</v>
      </c>
      <c r="AH206">
        <v>500245.25</v>
      </c>
      <c r="AI206">
        <v>498510.49</v>
      </c>
      <c r="AJ206">
        <v>510567.26</v>
      </c>
      <c r="AK206">
        <v>514674.89</v>
      </c>
      <c r="AL206">
        <v>498340.97</v>
      </c>
      <c r="AM206">
        <v>496726.76</v>
      </c>
      <c r="AN206">
        <v>315135.90000000002</v>
      </c>
    </row>
    <row r="207" spans="1:40" x14ac:dyDescent="0.2">
      <c r="A207" t="s">
        <v>7</v>
      </c>
      <c r="B207" t="s">
        <v>8</v>
      </c>
      <c r="C207" t="s">
        <v>9</v>
      </c>
      <c r="D207" t="s">
        <v>218</v>
      </c>
      <c r="E207" t="s">
        <v>13</v>
      </c>
      <c r="F207" t="s">
        <v>12</v>
      </c>
      <c r="G207">
        <v>0</v>
      </c>
      <c r="H207">
        <v>67880.289000000004</v>
      </c>
      <c r="I207">
        <v>66932.024999999994</v>
      </c>
      <c r="J207">
        <v>71668.672000000006</v>
      </c>
      <c r="K207">
        <v>73920.351999999999</v>
      </c>
      <c r="L207">
        <v>78183.183999999994</v>
      </c>
      <c r="M207">
        <v>82412.680999999997</v>
      </c>
      <c r="N207">
        <v>81091.334000000003</v>
      </c>
      <c r="O207">
        <v>79179.152000000002</v>
      </c>
      <c r="P207">
        <v>85104.751000000004</v>
      </c>
      <c r="Q207">
        <v>83186.284</v>
      </c>
      <c r="R207">
        <v>52975.419000000002</v>
      </c>
      <c r="S207">
        <v>37909.222999999998</v>
      </c>
      <c r="T207">
        <v>23082.2</v>
      </c>
      <c r="U207">
        <v>8272.3094999999994</v>
      </c>
      <c r="V207">
        <v>-7173.2330000000002</v>
      </c>
      <c r="W207">
        <v>-21841.401999999998</v>
      </c>
      <c r="X207">
        <v>-20171.724999999999</v>
      </c>
      <c r="Y207">
        <v>-18420.190999999999</v>
      </c>
      <c r="Z207">
        <v>-15851.575999999999</v>
      </c>
      <c r="AA207">
        <v>-13423.362999999999</v>
      </c>
      <c r="AB207">
        <v>-9888.4151000000002</v>
      </c>
      <c r="AC207">
        <v>-12582.342000000001</v>
      </c>
      <c r="AD207">
        <v>-8293.3150000000005</v>
      </c>
      <c r="AE207">
        <v>-6204.2371000000003</v>
      </c>
      <c r="AF207">
        <v>-5122.9080000000004</v>
      </c>
      <c r="AG207">
        <v>-3786.7087000000001</v>
      </c>
      <c r="AH207">
        <v>-1298.4237000000001</v>
      </c>
      <c r="AI207">
        <v>-107.02685</v>
      </c>
      <c r="AJ207">
        <v>954.10521000000006</v>
      </c>
      <c r="AK207">
        <v>1193.8367000000001</v>
      </c>
      <c r="AL207">
        <v>275.50211000000002</v>
      </c>
      <c r="AM207">
        <v>1046.1586</v>
      </c>
      <c r="AN207">
        <v>-22024.49</v>
      </c>
    </row>
    <row r="208" spans="1:40" x14ac:dyDescent="0.2">
      <c r="A208" t="s">
        <v>7</v>
      </c>
      <c r="B208" t="s">
        <v>8</v>
      </c>
      <c r="C208" t="s">
        <v>9</v>
      </c>
      <c r="D208" t="s">
        <v>219</v>
      </c>
      <c r="E208" t="s">
        <v>13</v>
      </c>
      <c r="F208" t="s">
        <v>12</v>
      </c>
      <c r="G208">
        <v>0</v>
      </c>
      <c r="H208">
        <v>39050.663</v>
      </c>
      <c r="I208">
        <v>37074.783000000003</v>
      </c>
      <c r="J208">
        <v>39121.243999999999</v>
      </c>
      <c r="K208">
        <v>36462.042999999998</v>
      </c>
      <c r="L208">
        <v>21490.985000000001</v>
      </c>
      <c r="M208">
        <v>21244.976999999999</v>
      </c>
      <c r="N208">
        <v>26481.137999999999</v>
      </c>
      <c r="O208">
        <v>26652.225999999999</v>
      </c>
      <c r="P208">
        <v>28830.871999999999</v>
      </c>
      <c r="Q208">
        <v>31551.956999999999</v>
      </c>
      <c r="R208">
        <v>28754.670999999998</v>
      </c>
      <c r="S208">
        <v>27943.261999999999</v>
      </c>
      <c r="T208">
        <v>24754.880000000001</v>
      </c>
      <c r="U208">
        <v>23314.712</v>
      </c>
      <c r="V208">
        <v>23647.892</v>
      </c>
      <c r="W208">
        <v>23942.906999999999</v>
      </c>
      <c r="X208">
        <v>22339.934000000001</v>
      </c>
      <c r="Y208">
        <v>27074.867999999999</v>
      </c>
      <c r="Z208">
        <v>29992.645</v>
      </c>
      <c r="AA208">
        <v>32573.79</v>
      </c>
      <c r="AB208">
        <v>40826.415999999997</v>
      </c>
      <c r="AC208">
        <v>43525.125</v>
      </c>
      <c r="AD208">
        <v>39969.197</v>
      </c>
      <c r="AE208">
        <v>43181.294999999998</v>
      </c>
      <c r="AF208">
        <v>42499.124000000003</v>
      </c>
      <c r="AG208">
        <v>44724.142999999996</v>
      </c>
      <c r="AH208">
        <v>41049.211000000003</v>
      </c>
      <c r="AI208">
        <v>41495.025000000001</v>
      </c>
      <c r="AJ208">
        <v>41808.239999999998</v>
      </c>
      <c r="AK208">
        <v>41706.461000000003</v>
      </c>
      <c r="AL208">
        <v>38509.232000000004</v>
      </c>
      <c r="AM208">
        <v>40814.69</v>
      </c>
      <c r="AN208">
        <v>23213.03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AN208"/>
  <sheetViews>
    <sheetView workbookViewId="0">
      <selection activeCell="E225" sqref="E225"/>
    </sheetView>
  </sheetViews>
  <sheetFormatPr baseColWidth="10" defaultRowHeight="16" x14ac:dyDescent="0.2"/>
  <sheetData>
    <row r="1" spans="1:4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>
        <v>1990</v>
      </c>
      <c r="I1" s="3">
        <v>1991</v>
      </c>
      <c r="J1" s="3">
        <v>1992</v>
      </c>
      <c r="K1" s="3">
        <v>1993</v>
      </c>
      <c r="L1" s="3">
        <v>1994</v>
      </c>
      <c r="M1" s="3">
        <v>1995</v>
      </c>
      <c r="N1" s="3">
        <v>1996</v>
      </c>
      <c r="O1" s="3">
        <v>1997</v>
      </c>
      <c r="P1" s="3">
        <v>1998</v>
      </c>
      <c r="Q1" s="3">
        <v>1999</v>
      </c>
      <c r="R1" s="3">
        <v>2000</v>
      </c>
      <c r="S1" s="3">
        <v>2001</v>
      </c>
      <c r="T1" s="3">
        <v>2002</v>
      </c>
      <c r="U1" s="3">
        <v>2003</v>
      </c>
      <c r="V1" s="3">
        <v>2004</v>
      </c>
      <c r="W1" s="3">
        <v>2005</v>
      </c>
      <c r="X1" s="3">
        <v>2006</v>
      </c>
      <c r="Y1" s="3">
        <v>2007</v>
      </c>
      <c r="Z1" s="3">
        <v>2008</v>
      </c>
      <c r="AA1" s="3">
        <v>2009</v>
      </c>
      <c r="AB1" s="3">
        <v>2010</v>
      </c>
      <c r="AC1" s="3">
        <v>2011</v>
      </c>
      <c r="AD1" s="3">
        <v>2012</v>
      </c>
      <c r="AE1" s="3">
        <v>2013</v>
      </c>
      <c r="AF1" s="3">
        <v>2014</v>
      </c>
      <c r="AG1" s="3">
        <v>2015</v>
      </c>
      <c r="AH1" s="3">
        <v>2016</v>
      </c>
      <c r="AI1" s="3">
        <v>2017</v>
      </c>
      <c r="AJ1" s="3">
        <v>2018</v>
      </c>
      <c r="AK1" s="3">
        <v>2019</v>
      </c>
      <c r="AL1" s="3">
        <v>2020</v>
      </c>
      <c r="AM1" s="3">
        <v>2021</v>
      </c>
      <c r="AN1" s="3">
        <v>2022</v>
      </c>
    </row>
    <row r="2" spans="1:40" x14ac:dyDescent="0.2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>
        <v>0</v>
      </c>
      <c r="H2" s="3">
        <v>490.20848999999998</v>
      </c>
      <c r="I2" s="3">
        <v>534.70315000000005</v>
      </c>
      <c r="J2" s="3">
        <v>542.2201</v>
      </c>
      <c r="K2" s="3">
        <v>652.38376000000005</v>
      </c>
      <c r="L2" s="3">
        <v>663.55583999999999</v>
      </c>
      <c r="M2" s="3">
        <v>711.10862999999995</v>
      </c>
      <c r="N2" s="3">
        <v>729.12361999999996</v>
      </c>
      <c r="O2" s="3">
        <v>762.56007</v>
      </c>
      <c r="P2" s="3">
        <v>810.26179999999999</v>
      </c>
      <c r="Q2" s="3">
        <v>814.06471999999997</v>
      </c>
      <c r="R2" s="3">
        <v>2383.1947</v>
      </c>
      <c r="S2" s="3">
        <v>2412.7451999999998</v>
      </c>
      <c r="T2" s="3">
        <v>2442.1689999999999</v>
      </c>
      <c r="U2" s="3">
        <v>2567.1053000000002</v>
      </c>
      <c r="V2" s="3">
        <v>2622.1707000000001</v>
      </c>
      <c r="W2" s="3">
        <v>2725.4358000000002</v>
      </c>
      <c r="X2" s="3">
        <v>2721.7105000000001</v>
      </c>
      <c r="Y2" s="3">
        <v>2828.0383999999999</v>
      </c>
      <c r="Z2" s="3">
        <v>2662.9171999999999</v>
      </c>
      <c r="AA2" s="3">
        <v>2634.0623000000001</v>
      </c>
      <c r="AB2" s="3">
        <v>2512.7082</v>
      </c>
      <c r="AC2" s="3">
        <v>2504.9393</v>
      </c>
      <c r="AD2" s="3">
        <v>1355.5831000000001</v>
      </c>
      <c r="AE2" s="3">
        <v>867.93005000000005</v>
      </c>
      <c r="AF2" s="3">
        <v>879.01709000000005</v>
      </c>
      <c r="AG2" s="3">
        <v>904.83127000000002</v>
      </c>
      <c r="AH2" s="3">
        <v>890.01963000000001</v>
      </c>
      <c r="AI2" s="3">
        <v>922.96669999999995</v>
      </c>
      <c r="AJ2" s="3">
        <v>946.03017999999997</v>
      </c>
      <c r="AK2" s="3">
        <v>966.71572000000003</v>
      </c>
      <c r="AL2" s="3">
        <v>884.47322999999994</v>
      </c>
      <c r="AM2" s="3">
        <v>875.05085999999994</v>
      </c>
      <c r="AN2" s="3">
        <v>884.97689000000003</v>
      </c>
    </row>
    <row r="3" spans="1:40" x14ac:dyDescent="0.2">
      <c r="A3" s="3" t="s">
        <v>7</v>
      </c>
      <c r="B3" s="3" t="s">
        <v>8</v>
      </c>
      <c r="C3" s="3" t="s">
        <v>9</v>
      </c>
      <c r="D3" s="3" t="s">
        <v>14</v>
      </c>
      <c r="E3" s="3" t="s">
        <v>11</v>
      </c>
      <c r="F3" s="3" t="s">
        <v>12</v>
      </c>
      <c r="G3" s="3">
        <v>0</v>
      </c>
      <c r="H3" s="3">
        <v>5635.7484000000004</v>
      </c>
      <c r="I3" s="3">
        <v>5281.3886000000002</v>
      </c>
      <c r="J3" s="3">
        <v>3496.7822000000001</v>
      </c>
      <c r="K3" s="3">
        <v>3384.0983999999999</v>
      </c>
      <c r="L3" s="3">
        <v>3245.6997999999999</v>
      </c>
      <c r="M3" s="3">
        <v>3138.2044999999998</v>
      </c>
      <c r="N3" s="3">
        <v>3384.6060000000002</v>
      </c>
      <c r="O3" s="3">
        <v>3167.7892999999999</v>
      </c>
      <c r="P3" s="3">
        <v>3012.4929999999999</v>
      </c>
      <c r="Q3" s="3">
        <v>2269.8789999999999</v>
      </c>
      <c r="R3" s="3">
        <v>2299.2975999999999</v>
      </c>
      <c r="S3" s="3">
        <v>2472.2381999999998</v>
      </c>
      <c r="T3" s="3">
        <v>2746.0207</v>
      </c>
      <c r="U3" s="3">
        <v>3946.7069999999999</v>
      </c>
      <c r="V3" s="3">
        <v>4415.1770999999999</v>
      </c>
      <c r="W3" s="3">
        <v>5218.6000999999997</v>
      </c>
      <c r="X3" s="3">
        <v>5958.6527999999998</v>
      </c>
      <c r="Y3" s="3">
        <v>7390.4026000000003</v>
      </c>
      <c r="Z3" s="3">
        <v>9090.9040999999997</v>
      </c>
      <c r="AA3" s="3">
        <v>10995.36</v>
      </c>
      <c r="AB3" s="3">
        <v>13662.638999999999</v>
      </c>
      <c r="AC3" s="3">
        <v>14191.188</v>
      </c>
      <c r="AD3" s="3">
        <v>17237.419999999998</v>
      </c>
      <c r="AE3" s="3">
        <v>18074.827000000001</v>
      </c>
      <c r="AF3" s="3">
        <v>18623.871999999999</v>
      </c>
      <c r="AG3" s="3">
        <v>19463.61</v>
      </c>
      <c r="AH3" s="3">
        <v>20520.398000000001</v>
      </c>
      <c r="AI3" s="3">
        <v>21419.300999999999</v>
      </c>
      <c r="AJ3" s="3">
        <v>22130.409</v>
      </c>
      <c r="AK3" s="3">
        <v>23813.474999999999</v>
      </c>
      <c r="AL3" s="3">
        <v>23802.734</v>
      </c>
      <c r="AM3" s="3">
        <v>24416.268</v>
      </c>
      <c r="AN3" s="3">
        <v>24258.975999999999</v>
      </c>
    </row>
    <row r="4" spans="1:40" x14ac:dyDescent="0.2">
      <c r="A4" s="3" t="s">
        <v>7</v>
      </c>
      <c r="B4" s="3" t="s">
        <v>8</v>
      </c>
      <c r="C4" s="3" t="s">
        <v>9</v>
      </c>
      <c r="D4" s="3" t="s">
        <v>15</v>
      </c>
      <c r="E4" s="3" t="s">
        <v>11</v>
      </c>
      <c r="F4" s="3" t="s">
        <v>12</v>
      </c>
      <c r="G4" s="3">
        <v>0</v>
      </c>
      <c r="H4" s="3">
        <v>122059.29</v>
      </c>
      <c r="I4" s="3">
        <v>119181.75</v>
      </c>
      <c r="J4" s="3">
        <v>129963.07</v>
      </c>
      <c r="K4" s="3">
        <v>136205.10999999999</v>
      </c>
      <c r="L4" s="3">
        <v>144189.42000000001</v>
      </c>
      <c r="M4" s="3">
        <v>163670.12</v>
      </c>
      <c r="N4" s="3">
        <v>163762.21</v>
      </c>
      <c r="O4" s="3">
        <v>153236.22</v>
      </c>
      <c r="P4" s="3">
        <v>165997.18</v>
      </c>
      <c r="Q4" s="3">
        <v>163829.07999999999</v>
      </c>
      <c r="R4" s="3">
        <v>160719.56</v>
      </c>
      <c r="S4" s="3">
        <v>161055.29</v>
      </c>
      <c r="T4" s="3">
        <v>159462.06</v>
      </c>
      <c r="U4" s="3">
        <v>142981.1</v>
      </c>
      <c r="V4" s="3">
        <v>141258.57</v>
      </c>
      <c r="W4" s="3">
        <v>147904.01999999999</v>
      </c>
      <c r="X4" s="3">
        <v>148571.66</v>
      </c>
      <c r="Y4" s="3">
        <v>149035.66</v>
      </c>
      <c r="Z4" s="3">
        <v>150225.18</v>
      </c>
      <c r="AA4" s="3">
        <v>152128.57999999999</v>
      </c>
      <c r="AB4" s="3">
        <v>154491.48000000001</v>
      </c>
      <c r="AC4" s="3">
        <v>155715.67000000001</v>
      </c>
      <c r="AD4" s="3">
        <v>157562.57</v>
      </c>
      <c r="AE4" s="3">
        <v>157322.45000000001</v>
      </c>
      <c r="AF4" s="3">
        <v>169000.27</v>
      </c>
      <c r="AG4" s="3">
        <v>160116.04999999999</v>
      </c>
      <c r="AH4" s="3">
        <v>161091.9</v>
      </c>
      <c r="AI4" s="3">
        <v>161488.88</v>
      </c>
      <c r="AJ4" s="3">
        <v>157854.81</v>
      </c>
      <c r="AK4" s="3">
        <v>157118.49</v>
      </c>
      <c r="AL4" s="3">
        <v>154290.07999999999</v>
      </c>
      <c r="AM4" s="3">
        <v>155805.47</v>
      </c>
      <c r="AN4" s="3">
        <v>150431.87</v>
      </c>
    </row>
    <row r="5" spans="1:40" x14ac:dyDescent="0.2">
      <c r="A5" s="3" t="s">
        <v>7</v>
      </c>
      <c r="B5" s="3" t="s">
        <v>8</v>
      </c>
      <c r="C5" s="3" t="s">
        <v>9</v>
      </c>
      <c r="D5" s="3" t="s">
        <v>16</v>
      </c>
      <c r="E5" s="3" t="s">
        <v>11</v>
      </c>
      <c r="F5" s="3" t="s">
        <v>12</v>
      </c>
      <c r="G5" s="3">
        <v>0</v>
      </c>
      <c r="H5" s="3">
        <v>51.816836000000002</v>
      </c>
      <c r="I5" s="3">
        <v>51.787734999999998</v>
      </c>
      <c r="J5" s="3">
        <v>55.474038</v>
      </c>
      <c r="K5" s="3">
        <v>66.550734000000006</v>
      </c>
      <c r="L5" s="3">
        <v>66.653980000000004</v>
      </c>
      <c r="M5" s="3">
        <v>66.747690000000006</v>
      </c>
      <c r="N5" s="3">
        <v>70.454125000000005</v>
      </c>
      <c r="O5" s="3">
        <v>70.595680999999999</v>
      </c>
      <c r="P5" s="3">
        <v>77.911451</v>
      </c>
      <c r="Q5" s="3">
        <v>81.508528999999996</v>
      </c>
      <c r="R5" s="3">
        <v>88.851286999999999</v>
      </c>
      <c r="S5" s="3">
        <v>96.112200999999999</v>
      </c>
      <c r="T5" s="3">
        <v>96.120425999999995</v>
      </c>
      <c r="U5" s="3">
        <v>103.47073</v>
      </c>
      <c r="V5" s="3">
        <v>121.66370000000001</v>
      </c>
      <c r="W5" s="3">
        <v>129.01516000000001</v>
      </c>
      <c r="X5" s="3">
        <v>143.68127000000001</v>
      </c>
      <c r="Y5" s="3">
        <v>151.01232999999999</v>
      </c>
      <c r="Z5" s="3">
        <v>150.95343</v>
      </c>
      <c r="AA5" s="3">
        <v>147.02510000000001</v>
      </c>
      <c r="AB5" s="3">
        <v>150.69356999999999</v>
      </c>
      <c r="AC5" s="3">
        <v>143.36194</v>
      </c>
      <c r="AD5" s="3">
        <v>143.36194</v>
      </c>
      <c r="AE5" s="3">
        <v>117.72161</v>
      </c>
      <c r="AF5" s="3">
        <v>139.72119000000001</v>
      </c>
      <c r="AG5" s="3">
        <v>154.38951</v>
      </c>
      <c r="AH5" s="3">
        <v>154.00139999999999</v>
      </c>
      <c r="AI5" s="3">
        <v>143.00129999999999</v>
      </c>
      <c r="AJ5" s="3">
        <v>146.60973999999999</v>
      </c>
      <c r="AK5" s="3">
        <v>149.81725</v>
      </c>
      <c r="AL5" s="3">
        <v>136.98723000000001</v>
      </c>
      <c r="AM5" s="3">
        <v>135.51712000000001</v>
      </c>
      <c r="AN5" s="3">
        <v>138.0564</v>
      </c>
    </row>
    <row r="6" spans="1:40" x14ac:dyDescent="0.2">
      <c r="A6" s="3" t="s">
        <v>7</v>
      </c>
      <c r="B6" s="3" t="s">
        <v>8</v>
      </c>
      <c r="C6" s="3" t="s">
        <v>9</v>
      </c>
      <c r="D6" s="3" t="s">
        <v>17</v>
      </c>
      <c r="E6" s="3" t="s">
        <v>11</v>
      </c>
      <c r="F6" s="3" t="s">
        <v>12</v>
      </c>
      <c r="G6" s="3">
        <v>0</v>
      </c>
      <c r="H6" s="3">
        <v>7109.2075000000004</v>
      </c>
      <c r="I6" s="3">
        <v>9031.7479000000003</v>
      </c>
      <c r="J6" s="3">
        <v>5503.5104000000001</v>
      </c>
      <c r="K6" s="3">
        <v>4893.8573999999999</v>
      </c>
      <c r="L6" s="3">
        <v>5436.4422000000004</v>
      </c>
      <c r="M6" s="3">
        <v>5116.1013000000003</v>
      </c>
      <c r="N6" s="3">
        <v>4926.0992999999999</v>
      </c>
      <c r="O6" s="3">
        <v>4909.4333999999999</v>
      </c>
      <c r="P6" s="3">
        <v>5432.1913000000004</v>
      </c>
      <c r="Q6" s="3">
        <v>5563.2393000000002</v>
      </c>
      <c r="R6" s="3">
        <v>6829.5258000000003</v>
      </c>
      <c r="S6" s="3">
        <v>6675.5811999999996</v>
      </c>
      <c r="T6" s="3">
        <v>6360.2578999999996</v>
      </c>
      <c r="U6" s="3">
        <v>6182.0105999999996</v>
      </c>
      <c r="V6" s="3">
        <v>6532.0218000000004</v>
      </c>
      <c r="W6" s="3">
        <v>6376.9705000000004</v>
      </c>
      <c r="X6" s="3">
        <v>6224.2547000000004</v>
      </c>
      <c r="Y6" s="3">
        <v>6582.0101000000004</v>
      </c>
      <c r="Z6" s="3">
        <v>6197.1921000000002</v>
      </c>
      <c r="AA6" s="3">
        <v>7100.2129000000004</v>
      </c>
      <c r="AB6" s="3">
        <v>6846.1812</v>
      </c>
      <c r="AC6" s="3">
        <v>9803.5329999999994</v>
      </c>
      <c r="AD6" s="3">
        <v>10549.348</v>
      </c>
      <c r="AE6" s="3">
        <v>6645.3627999999999</v>
      </c>
      <c r="AF6" s="3">
        <v>6895.0219999999999</v>
      </c>
      <c r="AG6" s="3">
        <v>7004.6722</v>
      </c>
      <c r="AH6" s="3">
        <v>7044.7516999999998</v>
      </c>
      <c r="AI6" s="3">
        <v>7686.4495999999999</v>
      </c>
      <c r="AJ6" s="3">
        <v>7887.4058999999997</v>
      </c>
      <c r="AK6" s="3">
        <v>7961.0478999999996</v>
      </c>
      <c r="AL6" s="3">
        <v>8133.1931000000004</v>
      </c>
      <c r="AM6" s="3">
        <v>7955.9255000000003</v>
      </c>
      <c r="AN6" s="3">
        <v>7988.5505999999996</v>
      </c>
    </row>
    <row r="7" spans="1:40" x14ac:dyDescent="0.2">
      <c r="A7" s="3" t="s">
        <v>7</v>
      </c>
      <c r="B7" s="3" t="s">
        <v>8</v>
      </c>
      <c r="C7" s="3" t="s">
        <v>9</v>
      </c>
      <c r="D7" s="3" t="s">
        <v>18</v>
      </c>
      <c r="E7" s="3" t="s">
        <v>11</v>
      </c>
      <c r="F7" s="3" t="s">
        <v>12</v>
      </c>
      <c r="G7" s="3">
        <v>0</v>
      </c>
      <c r="H7" s="3">
        <v>234.15826999999999</v>
      </c>
      <c r="I7" s="3">
        <v>240.63482999999999</v>
      </c>
      <c r="J7" s="3">
        <v>247.04760999999999</v>
      </c>
      <c r="K7" s="3">
        <v>256.43353000000002</v>
      </c>
      <c r="L7" s="3">
        <v>259.24579999999997</v>
      </c>
      <c r="M7" s="3">
        <v>282.88407000000001</v>
      </c>
      <c r="N7" s="3">
        <v>308.92185000000001</v>
      </c>
      <c r="O7" s="3">
        <v>317.10142999999999</v>
      </c>
      <c r="P7" s="3">
        <v>339.79331999999999</v>
      </c>
      <c r="Q7" s="3">
        <v>358.92833999999999</v>
      </c>
      <c r="R7" s="3">
        <v>367.61468000000002</v>
      </c>
      <c r="S7" s="3">
        <v>365.85012999999998</v>
      </c>
      <c r="T7" s="3">
        <v>371.39147000000003</v>
      </c>
      <c r="U7" s="3">
        <v>373.17473999999999</v>
      </c>
      <c r="V7" s="3">
        <v>395.96420999999998</v>
      </c>
      <c r="W7" s="3">
        <v>408.23097999999999</v>
      </c>
      <c r="X7" s="3">
        <v>380.16617000000002</v>
      </c>
      <c r="Y7" s="3">
        <v>373.10867999999999</v>
      </c>
      <c r="Z7" s="3">
        <v>372.97998000000001</v>
      </c>
      <c r="AA7" s="3">
        <v>351.53136999999998</v>
      </c>
      <c r="AB7" s="3">
        <v>351.60359</v>
      </c>
      <c r="AC7" s="3">
        <v>331.66433000000001</v>
      </c>
      <c r="AD7" s="3">
        <v>329.65606000000002</v>
      </c>
      <c r="AE7" s="3">
        <v>320.08746000000002</v>
      </c>
      <c r="AF7" s="3">
        <v>307.99304000000001</v>
      </c>
      <c r="AG7" s="3">
        <v>308.49166000000002</v>
      </c>
      <c r="AH7" s="3">
        <v>318.98354999999998</v>
      </c>
      <c r="AI7" s="3">
        <v>320.26463000000001</v>
      </c>
      <c r="AJ7" s="3">
        <v>345.80336999999997</v>
      </c>
      <c r="AK7" s="3">
        <v>336.87022999999999</v>
      </c>
      <c r="AL7" s="3">
        <v>270.45695000000001</v>
      </c>
      <c r="AM7" s="3">
        <v>320.63967000000002</v>
      </c>
      <c r="AN7" s="3">
        <v>-135.8725</v>
      </c>
    </row>
    <row r="8" spans="1:40" x14ac:dyDescent="0.2">
      <c r="A8" s="3" t="s">
        <v>7</v>
      </c>
      <c r="B8" s="3" t="s">
        <v>8</v>
      </c>
      <c r="C8" s="3" t="s">
        <v>9</v>
      </c>
      <c r="D8" s="3" t="s">
        <v>19</v>
      </c>
      <c r="E8" s="3" t="s">
        <v>11</v>
      </c>
      <c r="F8" s="3" t="s">
        <v>12</v>
      </c>
      <c r="G8" s="3">
        <v>0</v>
      </c>
      <c r="H8" s="3">
        <v>5431.6373999999996</v>
      </c>
      <c r="I8" s="3">
        <v>4335.3032000000003</v>
      </c>
      <c r="J8" s="3">
        <v>3594.2330999999999</v>
      </c>
      <c r="K8" s="3">
        <v>5553.0361000000003</v>
      </c>
      <c r="L8" s="3">
        <v>5320.7267000000002</v>
      </c>
      <c r="M8" s="3">
        <v>5266.2969000000003</v>
      </c>
      <c r="N8" s="3">
        <v>4930.1351000000004</v>
      </c>
      <c r="O8" s="3">
        <v>5159.2511999999997</v>
      </c>
      <c r="P8" s="3">
        <v>328.32172000000003</v>
      </c>
      <c r="Q8" s="3">
        <v>2163.4694</v>
      </c>
      <c r="R8" s="3">
        <v>5663.3252000000002</v>
      </c>
      <c r="S8" s="3">
        <v>5766.6139999999996</v>
      </c>
      <c r="T8" s="3">
        <v>5561.3071</v>
      </c>
      <c r="U8" s="3">
        <v>5565.0216</v>
      </c>
      <c r="V8" s="3">
        <v>5837.6460999999999</v>
      </c>
      <c r="W8" s="3">
        <v>5789.1891999999998</v>
      </c>
      <c r="X8" s="3">
        <v>6032.1777000000002</v>
      </c>
      <c r="Y8" s="3">
        <v>6787.2308000000003</v>
      </c>
      <c r="Z8" s="3">
        <v>6530.0918000000001</v>
      </c>
      <c r="AA8" s="3">
        <v>6678.1792999999998</v>
      </c>
      <c r="AB8" s="3">
        <v>4618.1202000000003</v>
      </c>
      <c r="AC8" s="3">
        <v>5876.4319999999998</v>
      </c>
      <c r="AD8" s="3">
        <v>6970.1691000000001</v>
      </c>
      <c r="AE8" s="3">
        <v>6181.8455999999996</v>
      </c>
      <c r="AF8" s="3">
        <v>6857.1526000000003</v>
      </c>
      <c r="AG8" s="3">
        <v>7377.2218999999996</v>
      </c>
      <c r="AH8" s="3">
        <v>6525.9467000000004</v>
      </c>
      <c r="AI8" s="3">
        <v>6221.6620999999996</v>
      </c>
      <c r="AJ8" s="3">
        <v>6377.5801000000001</v>
      </c>
      <c r="AK8" s="3">
        <v>6516.4893000000002</v>
      </c>
      <c r="AL8" s="3">
        <v>5961.6414999999997</v>
      </c>
      <c r="AM8" s="3">
        <v>5897.8933999999999</v>
      </c>
      <c r="AN8" s="3">
        <v>5968.2842000000001</v>
      </c>
    </row>
    <row r="9" spans="1:40" x14ac:dyDescent="0.2">
      <c r="A9" s="3" t="s">
        <v>7</v>
      </c>
      <c r="B9" s="3" t="s">
        <v>8</v>
      </c>
      <c r="C9" s="3" t="s">
        <v>9</v>
      </c>
      <c r="D9" s="3" t="s">
        <v>20</v>
      </c>
      <c r="E9" s="3" t="s">
        <v>11</v>
      </c>
      <c r="F9" s="3" t="s">
        <v>12</v>
      </c>
      <c r="G9" s="3">
        <v>0</v>
      </c>
      <c r="H9" s="3">
        <v>46522.919000000002</v>
      </c>
      <c r="I9" s="3">
        <v>50837.131000000001</v>
      </c>
      <c r="J9" s="3">
        <v>51922.006000000001</v>
      </c>
      <c r="K9" s="3">
        <v>58579.970999999998</v>
      </c>
      <c r="L9" s="3">
        <v>60394.165999999997</v>
      </c>
      <c r="M9" s="3">
        <v>58369.286999999997</v>
      </c>
      <c r="N9" s="3">
        <v>60659.101999999999</v>
      </c>
      <c r="O9" s="3">
        <v>61452.83</v>
      </c>
      <c r="P9" s="3">
        <v>68347.373000000007</v>
      </c>
      <c r="Q9" s="3">
        <v>65426.262000000002</v>
      </c>
      <c r="R9" s="3">
        <v>95724.691999999995</v>
      </c>
      <c r="S9" s="3">
        <v>91961.115000000005</v>
      </c>
      <c r="T9" s="3">
        <v>79805.376999999993</v>
      </c>
      <c r="U9" s="3">
        <v>106138.6</v>
      </c>
      <c r="V9" s="3">
        <v>118128.36</v>
      </c>
      <c r="W9" s="3">
        <v>126288.67</v>
      </c>
      <c r="X9" s="3">
        <v>128027.69</v>
      </c>
      <c r="Y9" s="3">
        <v>135039.57999999999</v>
      </c>
      <c r="Z9" s="3">
        <v>152216.26</v>
      </c>
      <c r="AA9" s="3">
        <v>157188.10999999999</v>
      </c>
      <c r="AB9" s="3">
        <v>143003.25</v>
      </c>
      <c r="AC9" s="3">
        <v>151466.65</v>
      </c>
      <c r="AD9" s="3">
        <v>188846.3</v>
      </c>
      <c r="AE9" s="3">
        <v>188338.95</v>
      </c>
      <c r="AF9" s="3">
        <v>182682.66</v>
      </c>
      <c r="AG9" s="3">
        <v>201387.34</v>
      </c>
      <c r="AH9" s="3">
        <v>190469.67</v>
      </c>
      <c r="AI9" s="3">
        <v>158345.89000000001</v>
      </c>
      <c r="AJ9" s="3">
        <v>155913.9</v>
      </c>
      <c r="AK9" s="3">
        <v>157681.41</v>
      </c>
      <c r="AL9" s="3">
        <v>145353.04</v>
      </c>
      <c r="AM9" s="3">
        <v>160408.06</v>
      </c>
      <c r="AN9" s="3">
        <v>157997.6</v>
      </c>
    </row>
    <row r="10" spans="1:40" x14ac:dyDescent="0.2">
      <c r="A10" s="3" t="s">
        <v>7</v>
      </c>
      <c r="B10" s="3" t="s">
        <v>8</v>
      </c>
      <c r="C10" s="3" t="s">
        <v>9</v>
      </c>
      <c r="D10" s="3" t="s">
        <v>21</v>
      </c>
      <c r="E10" s="3" t="s">
        <v>11</v>
      </c>
      <c r="F10" s="3" t="s">
        <v>12</v>
      </c>
      <c r="G10" s="3">
        <v>0</v>
      </c>
      <c r="H10" s="3">
        <v>147874.44</v>
      </c>
      <c r="I10" s="3">
        <v>170556.59</v>
      </c>
      <c r="J10" s="3">
        <v>176075.3</v>
      </c>
      <c r="K10" s="3">
        <v>170112.06</v>
      </c>
      <c r="L10" s="3">
        <v>178964.29</v>
      </c>
      <c r="M10" s="3">
        <v>184419.18</v>
      </c>
      <c r="N10" s="3">
        <v>218976.01</v>
      </c>
      <c r="O10" s="3">
        <v>215424.92</v>
      </c>
      <c r="P10" s="3">
        <v>241482.85</v>
      </c>
      <c r="Q10" s="3">
        <v>228687.51</v>
      </c>
      <c r="R10" s="3">
        <v>221909.96</v>
      </c>
      <c r="S10" s="3">
        <v>216922.3</v>
      </c>
      <c r="T10" s="3">
        <v>223672.08</v>
      </c>
      <c r="U10" s="3">
        <v>234603.82</v>
      </c>
      <c r="V10" s="3">
        <v>253939.91</v>
      </c>
      <c r="W10" s="3">
        <v>248213.97</v>
      </c>
      <c r="X10" s="3">
        <v>272528.23</v>
      </c>
      <c r="Y10" s="3">
        <v>292285.11</v>
      </c>
      <c r="Z10" s="3">
        <v>274239.34000000003</v>
      </c>
      <c r="AA10" s="3">
        <v>236384.22</v>
      </c>
      <c r="AB10" s="3">
        <v>254128.53</v>
      </c>
      <c r="AC10" s="3">
        <v>251925.4</v>
      </c>
      <c r="AD10" s="3">
        <v>286280.48</v>
      </c>
      <c r="AE10" s="3">
        <v>286475.90999999997</v>
      </c>
      <c r="AF10" s="3">
        <v>256665.8</v>
      </c>
      <c r="AG10" s="3">
        <v>239713.42</v>
      </c>
      <c r="AH10" s="3">
        <v>229591.03</v>
      </c>
      <c r="AI10" s="3">
        <v>234389.8</v>
      </c>
      <c r="AJ10" s="3">
        <v>230875.06</v>
      </c>
      <c r="AK10" s="3">
        <v>219128.09</v>
      </c>
      <c r="AL10" s="3">
        <v>206242.43</v>
      </c>
      <c r="AM10" s="3">
        <v>231552.89</v>
      </c>
      <c r="AN10" s="3">
        <v>227529.29</v>
      </c>
    </row>
    <row r="11" spans="1:40" x14ac:dyDescent="0.2">
      <c r="A11" s="3" t="s">
        <v>7</v>
      </c>
      <c r="B11" s="3" t="s">
        <v>8</v>
      </c>
      <c r="C11" s="3" t="s">
        <v>9</v>
      </c>
      <c r="D11" s="3" t="s">
        <v>22</v>
      </c>
      <c r="E11" s="3" t="s">
        <v>11</v>
      </c>
      <c r="F11" s="3" t="s">
        <v>12</v>
      </c>
      <c r="G11" s="3">
        <v>0</v>
      </c>
      <c r="H11" s="3">
        <v>21028.625</v>
      </c>
      <c r="I11" s="3">
        <v>19611.612000000001</v>
      </c>
      <c r="J11" s="3">
        <v>25610.623</v>
      </c>
      <c r="K11" s="3">
        <v>9653.6978999999992</v>
      </c>
      <c r="L11" s="3">
        <v>9531.7463000000007</v>
      </c>
      <c r="M11" s="3">
        <v>10587.507</v>
      </c>
      <c r="N11" s="3">
        <v>6941.3494000000001</v>
      </c>
      <c r="O11" s="3">
        <v>7368.8881000000001</v>
      </c>
      <c r="P11" s="3">
        <v>6149.2040999999999</v>
      </c>
      <c r="Q11" s="3">
        <v>4199.7119000000002</v>
      </c>
      <c r="R11" s="3">
        <v>2884.1689000000001</v>
      </c>
      <c r="S11" s="3">
        <v>2933.6448999999998</v>
      </c>
      <c r="T11" s="3">
        <v>2523.2323000000001</v>
      </c>
      <c r="U11" s="3">
        <v>2875.5817999999999</v>
      </c>
      <c r="V11" s="3">
        <v>3131.5657000000001</v>
      </c>
      <c r="W11" s="3">
        <v>3789.4648999999999</v>
      </c>
      <c r="X11" s="3">
        <v>3833.9978000000001</v>
      </c>
      <c r="Y11" s="3">
        <v>4620.5213999999996</v>
      </c>
      <c r="Z11" s="3">
        <v>5229.1337999999996</v>
      </c>
      <c r="AA11" s="3">
        <v>4154.1756999999998</v>
      </c>
      <c r="AB11" s="3">
        <v>4128.3829999999998</v>
      </c>
      <c r="AC11" s="3">
        <v>4898.8424000000005</v>
      </c>
      <c r="AD11" s="3">
        <v>5712.3445000000002</v>
      </c>
      <c r="AE11" s="3">
        <v>5338.5734000000002</v>
      </c>
      <c r="AF11" s="3">
        <v>5337.8208000000004</v>
      </c>
      <c r="AG11" s="3">
        <v>4827.393</v>
      </c>
      <c r="AH11" s="3">
        <v>4890.7566999999999</v>
      </c>
      <c r="AI11" s="3">
        <v>5280.4853999999996</v>
      </c>
      <c r="AJ11" s="3">
        <v>6653.5856000000003</v>
      </c>
      <c r="AK11" s="3">
        <v>6334.3444</v>
      </c>
      <c r="AL11" s="3">
        <v>6450.6732000000002</v>
      </c>
      <c r="AM11" s="3">
        <v>6920.3441999999995</v>
      </c>
      <c r="AN11" s="3">
        <v>6642.1280999999999</v>
      </c>
    </row>
    <row r="12" spans="1:40" x14ac:dyDescent="0.2">
      <c r="A12" s="3" t="s">
        <v>7</v>
      </c>
      <c r="B12" s="3" t="s">
        <v>8</v>
      </c>
      <c r="C12" s="3" t="s">
        <v>9</v>
      </c>
      <c r="D12" s="3" t="s">
        <v>23</v>
      </c>
      <c r="E12" s="3" t="s">
        <v>11</v>
      </c>
      <c r="F12" s="3" t="s">
        <v>12</v>
      </c>
      <c r="G12" s="3">
        <v>0</v>
      </c>
      <c r="H12" s="3">
        <v>11.0001</v>
      </c>
      <c r="I12" s="3">
        <v>14.6668</v>
      </c>
      <c r="J12" s="3">
        <v>14.6668</v>
      </c>
      <c r="K12" s="3">
        <v>14.6668</v>
      </c>
      <c r="L12" s="3">
        <v>14.6668</v>
      </c>
      <c r="M12" s="3">
        <v>3.6667000000000001</v>
      </c>
      <c r="N12" s="3">
        <v>3.6667000000000001</v>
      </c>
      <c r="O12" s="3">
        <v>3.6667000000000001</v>
      </c>
      <c r="P12" s="3">
        <v>3.6667000000000001</v>
      </c>
      <c r="Q12" s="3">
        <v>3.6667000000000001</v>
      </c>
      <c r="R12" s="3">
        <v>3.6667000000000001</v>
      </c>
      <c r="S12" s="3">
        <v>3.6667000000000001</v>
      </c>
      <c r="T12" s="3">
        <v>3.6667000000000001</v>
      </c>
      <c r="U12" s="3">
        <v>3.6667000000000001</v>
      </c>
      <c r="V12" s="3">
        <v>7.3334000000000001</v>
      </c>
      <c r="W12" s="3">
        <v>7.3334000000000001</v>
      </c>
      <c r="X12" s="3">
        <v>7.3334000000000001</v>
      </c>
      <c r="Y12" s="3">
        <v>11.0001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x14ac:dyDescent="0.2">
      <c r="A13" s="3" t="s">
        <v>7</v>
      </c>
      <c r="B13" s="3" t="s">
        <v>8</v>
      </c>
      <c r="C13" s="3" t="s">
        <v>9</v>
      </c>
      <c r="D13" s="3" t="s">
        <v>24</v>
      </c>
      <c r="E13" s="3" t="s">
        <v>11</v>
      </c>
      <c r="F13" s="3" t="s">
        <v>12</v>
      </c>
      <c r="G13" s="3">
        <v>0</v>
      </c>
      <c r="H13" s="3">
        <v>193.70911000000001</v>
      </c>
      <c r="I13" s="3">
        <v>193.92371</v>
      </c>
      <c r="J13" s="3">
        <v>198.84039000000001</v>
      </c>
      <c r="K13" s="3">
        <v>218.20007000000001</v>
      </c>
      <c r="L13" s="3">
        <v>228.06905</v>
      </c>
      <c r="M13" s="3">
        <v>247.29928000000001</v>
      </c>
      <c r="N13" s="3">
        <v>276.14726999999999</v>
      </c>
      <c r="O13" s="3">
        <v>309.49142000000001</v>
      </c>
      <c r="P13" s="3">
        <v>338.12070999999997</v>
      </c>
      <c r="Q13" s="3">
        <v>362.08148999999997</v>
      </c>
      <c r="R13" s="3">
        <v>385.65487000000002</v>
      </c>
      <c r="S13" s="3">
        <v>402.54728999999998</v>
      </c>
      <c r="T13" s="3">
        <v>456.63551000000001</v>
      </c>
      <c r="U13" s="3">
        <v>496.95884999999998</v>
      </c>
      <c r="V13" s="3">
        <v>527.88672999999994</v>
      </c>
      <c r="W13" s="3">
        <v>549.55858999999998</v>
      </c>
      <c r="X13" s="3">
        <v>575.68700000000001</v>
      </c>
      <c r="Y13" s="3">
        <v>620.43775000000005</v>
      </c>
      <c r="Z13" s="3">
        <v>650.88664000000006</v>
      </c>
      <c r="AA13" s="3">
        <v>700.94141000000002</v>
      </c>
      <c r="AB13" s="3">
        <v>731.31178</v>
      </c>
      <c r="AC13" s="3">
        <v>732.44529999999997</v>
      </c>
      <c r="AD13" s="3">
        <v>768.76817000000005</v>
      </c>
      <c r="AE13" s="3">
        <v>789.36102000000005</v>
      </c>
      <c r="AF13" s="3">
        <v>804.82911999999999</v>
      </c>
      <c r="AG13" s="3">
        <v>845.01535000000001</v>
      </c>
      <c r="AH13" s="3">
        <v>839.26624000000004</v>
      </c>
      <c r="AI13" s="3">
        <v>839.03768000000002</v>
      </c>
      <c r="AJ13" s="3">
        <v>855.88341000000003</v>
      </c>
      <c r="AK13" s="3">
        <v>870.77698999999996</v>
      </c>
      <c r="AL13" s="3">
        <v>811.22577000000001</v>
      </c>
      <c r="AM13" s="3">
        <v>804.39214000000004</v>
      </c>
      <c r="AN13" s="3">
        <v>811.61989000000005</v>
      </c>
    </row>
    <row r="14" spans="1:40" x14ac:dyDescent="0.2">
      <c r="A14" s="3" t="s">
        <v>7</v>
      </c>
      <c r="B14" s="3" t="s">
        <v>8</v>
      </c>
      <c r="C14" s="3" t="s">
        <v>9</v>
      </c>
      <c r="D14" s="3" t="s">
        <v>25</v>
      </c>
      <c r="E14" s="3" t="s">
        <v>11</v>
      </c>
      <c r="F14" s="3" t="s">
        <v>12</v>
      </c>
      <c r="G14" s="3">
        <v>0</v>
      </c>
      <c r="H14" s="3">
        <v>451741.63</v>
      </c>
      <c r="I14" s="3">
        <v>439341.83</v>
      </c>
      <c r="J14" s="3">
        <v>377828.83</v>
      </c>
      <c r="K14" s="3">
        <v>360984.06</v>
      </c>
      <c r="L14" s="3">
        <v>361667.94</v>
      </c>
      <c r="M14" s="3">
        <v>348075.4</v>
      </c>
      <c r="N14" s="3">
        <v>355297</v>
      </c>
      <c r="O14" s="3">
        <v>352203.16</v>
      </c>
      <c r="P14" s="3">
        <v>353346.19</v>
      </c>
      <c r="Q14" s="3">
        <v>370978.32</v>
      </c>
      <c r="R14" s="3">
        <v>389883.26</v>
      </c>
      <c r="S14" s="3">
        <v>410933.3</v>
      </c>
      <c r="T14" s="3">
        <v>407434.14</v>
      </c>
      <c r="U14" s="3">
        <v>424404.81</v>
      </c>
      <c r="V14" s="3">
        <v>416096.34</v>
      </c>
      <c r="W14" s="3">
        <v>443673.14</v>
      </c>
      <c r="X14" s="3">
        <v>454289.46</v>
      </c>
      <c r="Y14" s="3">
        <v>468786.3</v>
      </c>
      <c r="Z14" s="3">
        <v>460170.35</v>
      </c>
      <c r="AA14" s="3">
        <v>461119.87</v>
      </c>
      <c r="AB14" s="3">
        <v>446668.43</v>
      </c>
      <c r="AC14" s="3">
        <v>423745.87</v>
      </c>
      <c r="AD14" s="3">
        <v>409527.1</v>
      </c>
      <c r="AE14" s="3">
        <v>393380.91</v>
      </c>
      <c r="AF14" s="3">
        <v>389471.72</v>
      </c>
      <c r="AG14" s="3">
        <v>375219.56</v>
      </c>
      <c r="AH14" s="3">
        <v>349339.46</v>
      </c>
      <c r="AI14" s="3">
        <v>342637.42</v>
      </c>
      <c r="AJ14" s="3">
        <v>349825.37</v>
      </c>
      <c r="AK14" s="3">
        <v>348366.06</v>
      </c>
      <c r="AL14" s="3">
        <v>340318.56</v>
      </c>
      <c r="AM14" s="3">
        <v>309393.86</v>
      </c>
      <c r="AN14" s="3">
        <v>305633.36</v>
      </c>
    </row>
    <row r="15" spans="1:40" x14ac:dyDescent="0.2">
      <c r="A15" s="3" t="s">
        <v>7</v>
      </c>
      <c r="B15" s="3" t="s">
        <v>8</v>
      </c>
      <c r="C15" s="3" t="s">
        <v>9</v>
      </c>
      <c r="D15" s="3" t="s">
        <v>26</v>
      </c>
      <c r="E15" s="3" t="s">
        <v>11</v>
      </c>
      <c r="F15" s="3" t="s">
        <v>12</v>
      </c>
      <c r="G15" s="3">
        <v>0</v>
      </c>
      <c r="H15" s="3">
        <v>49819.762999999999</v>
      </c>
      <c r="I15" s="3">
        <v>46421.777000000002</v>
      </c>
      <c r="J15" s="3">
        <v>50596.324999999997</v>
      </c>
      <c r="K15" s="3">
        <v>43478.834000000003</v>
      </c>
      <c r="L15" s="3">
        <v>51245.082999999999</v>
      </c>
      <c r="M15" s="3">
        <v>44123.998</v>
      </c>
      <c r="N15" s="3">
        <v>48385.811999999998</v>
      </c>
      <c r="O15" s="3">
        <v>44461.837</v>
      </c>
      <c r="P15" s="3">
        <v>47522.792000000001</v>
      </c>
      <c r="Q15" s="3">
        <v>45052.233999999997</v>
      </c>
      <c r="R15" s="3">
        <v>51744.11</v>
      </c>
      <c r="S15" s="3">
        <v>40600.618999999999</v>
      </c>
      <c r="T15" s="3">
        <v>58645.2</v>
      </c>
      <c r="U15" s="3">
        <v>61954.387000000002</v>
      </c>
      <c r="V15" s="3">
        <v>55128.396000000001</v>
      </c>
      <c r="W15" s="3">
        <v>60532.879000000001</v>
      </c>
      <c r="X15" s="3">
        <v>67597.472999999998</v>
      </c>
      <c r="Y15" s="3">
        <v>68287.947</v>
      </c>
      <c r="Z15" s="3">
        <v>60972.006999999998</v>
      </c>
      <c r="AA15" s="3">
        <v>59115.144999999997</v>
      </c>
      <c r="AB15" s="3">
        <v>52107.300999999999</v>
      </c>
      <c r="AC15" s="3">
        <v>54399.088000000003</v>
      </c>
      <c r="AD15" s="3">
        <v>61365.612999999998</v>
      </c>
      <c r="AE15" s="3">
        <v>61385.35</v>
      </c>
      <c r="AF15" s="3">
        <v>56417.521999999997</v>
      </c>
      <c r="AG15" s="3">
        <v>59656.063999999998</v>
      </c>
      <c r="AH15" s="3">
        <v>60087.495999999999</v>
      </c>
      <c r="AI15" s="3">
        <v>66213.017000000007</v>
      </c>
      <c r="AJ15" s="3">
        <v>71347.857999999993</v>
      </c>
      <c r="AK15" s="3">
        <v>69945.203999999998</v>
      </c>
      <c r="AL15" s="3">
        <v>56757.366999999998</v>
      </c>
      <c r="AM15" s="3">
        <v>55477.760000000002</v>
      </c>
      <c r="AN15" s="3">
        <v>49180.129000000001</v>
      </c>
    </row>
    <row r="16" spans="1:40" x14ac:dyDescent="0.2">
      <c r="A16" s="3" t="s">
        <v>7</v>
      </c>
      <c r="B16" s="3" t="s">
        <v>8</v>
      </c>
      <c r="C16" s="3" t="s">
        <v>9</v>
      </c>
      <c r="D16" s="3" t="s">
        <v>27</v>
      </c>
      <c r="E16" s="3" t="s">
        <v>11</v>
      </c>
      <c r="F16" s="3" t="s">
        <v>12</v>
      </c>
      <c r="G16" s="3">
        <v>0</v>
      </c>
      <c r="H16" s="3">
        <v>53365.614999999998</v>
      </c>
      <c r="I16" s="3">
        <v>54103.87</v>
      </c>
      <c r="J16" s="3">
        <v>51062.279000000002</v>
      </c>
      <c r="K16" s="3">
        <v>45973.305999999997</v>
      </c>
      <c r="L16" s="3">
        <v>40312.402000000002</v>
      </c>
      <c r="M16" s="3">
        <v>32446.651999999998</v>
      </c>
      <c r="N16" s="3">
        <v>29749.742999999999</v>
      </c>
      <c r="O16" s="3">
        <v>27685.510999999999</v>
      </c>
      <c r="P16" s="3">
        <v>28987.327000000001</v>
      </c>
      <c r="Q16" s="3">
        <v>25350.355</v>
      </c>
      <c r="R16" s="3">
        <v>25630.739000000001</v>
      </c>
      <c r="S16" s="3">
        <v>24727.627</v>
      </c>
      <c r="T16" s="3">
        <v>25350.046999999999</v>
      </c>
      <c r="U16" s="3">
        <v>27666.827000000001</v>
      </c>
      <c r="V16" s="3">
        <v>29868.809000000001</v>
      </c>
      <c r="W16" s="3">
        <v>32159.179</v>
      </c>
      <c r="X16" s="3">
        <v>33005.368000000002</v>
      </c>
      <c r="Y16" s="3">
        <v>29126.62</v>
      </c>
      <c r="Z16" s="3">
        <v>31879.78</v>
      </c>
      <c r="AA16" s="3">
        <v>28942.105</v>
      </c>
      <c r="AB16" s="3">
        <v>28058.098999999998</v>
      </c>
      <c r="AC16" s="3">
        <v>30465.789000000001</v>
      </c>
      <c r="AD16" s="3">
        <v>31802.114000000001</v>
      </c>
      <c r="AE16" s="3">
        <v>32389.243999999999</v>
      </c>
      <c r="AF16" s="3">
        <v>32523.734</v>
      </c>
      <c r="AG16" s="3">
        <v>33702.894</v>
      </c>
      <c r="AH16" s="3">
        <v>34011.919999999998</v>
      </c>
      <c r="AI16" s="3">
        <v>32854.866999999998</v>
      </c>
      <c r="AJ16" s="3">
        <v>35706.828999999998</v>
      </c>
      <c r="AK16" s="3">
        <v>36351.485000000001</v>
      </c>
      <c r="AL16" s="3">
        <v>35074.18</v>
      </c>
      <c r="AM16" s="3">
        <v>37670.364000000001</v>
      </c>
      <c r="AN16" s="3">
        <v>37690.267999999996</v>
      </c>
    </row>
    <row r="17" spans="1:40" x14ac:dyDescent="0.2">
      <c r="A17" s="3" t="s">
        <v>7</v>
      </c>
      <c r="B17" s="3" t="s">
        <v>8</v>
      </c>
      <c r="C17" s="3" t="s">
        <v>9</v>
      </c>
      <c r="D17" s="3" t="s">
        <v>28</v>
      </c>
      <c r="E17" s="3" t="s">
        <v>11</v>
      </c>
      <c r="F17" s="3" t="s">
        <v>12</v>
      </c>
      <c r="G17" s="3">
        <v>0</v>
      </c>
      <c r="H17" s="3">
        <v>3583.9832999999999</v>
      </c>
      <c r="I17" s="3">
        <v>3503.3829000000001</v>
      </c>
      <c r="J17" s="3">
        <v>3805.7383</v>
      </c>
      <c r="K17" s="3">
        <v>3994.4594999999999</v>
      </c>
      <c r="L17" s="3">
        <v>4312.0794999999998</v>
      </c>
      <c r="M17" s="3">
        <v>4634.4201000000003</v>
      </c>
      <c r="N17" s="3">
        <v>4607.5347000000002</v>
      </c>
      <c r="O17" s="3">
        <v>4386.0029000000004</v>
      </c>
      <c r="P17" s="3">
        <v>-2836.5383999999999</v>
      </c>
      <c r="Q17" s="3">
        <v>-3021.9848999999999</v>
      </c>
      <c r="R17" s="3">
        <v>-3196.0210000000002</v>
      </c>
      <c r="S17" s="3">
        <v>-3424.8463000000002</v>
      </c>
      <c r="T17" s="3">
        <v>-3607.0832999999998</v>
      </c>
      <c r="U17" s="3">
        <v>-3833.1332000000002</v>
      </c>
      <c r="V17" s="3">
        <v>-3983.2516999999998</v>
      </c>
      <c r="W17" s="3">
        <v>-4205.8924999999999</v>
      </c>
      <c r="X17" s="3">
        <v>-3773.6941000000002</v>
      </c>
      <c r="Y17" s="3">
        <v>-3347.451</v>
      </c>
      <c r="Z17" s="3">
        <v>-2932.5319</v>
      </c>
      <c r="AA17" s="3">
        <v>-2537.4355999999998</v>
      </c>
      <c r="AB17" s="3">
        <v>-2049.7694000000001</v>
      </c>
      <c r="AC17" s="3">
        <v>-1849.0581</v>
      </c>
      <c r="AD17" s="3">
        <v>-1669.7355</v>
      </c>
      <c r="AE17" s="3">
        <v>-1493.0541000000001</v>
      </c>
      <c r="AF17" s="3">
        <v>-1330.4078999999999</v>
      </c>
      <c r="AG17" s="3">
        <v>-1153.0814</v>
      </c>
      <c r="AH17" s="3">
        <v>-1400.2175999999999</v>
      </c>
      <c r="AI17" s="3">
        <v>-1350.8318999999999</v>
      </c>
      <c r="AJ17" s="3">
        <v>-1336.9512</v>
      </c>
      <c r="AK17" s="3">
        <v>-1334.8334</v>
      </c>
      <c r="AL17" s="3">
        <v>-1345.1955</v>
      </c>
      <c r="AM17" s="3">
        <v>-1323.7791999999999</v>
      </c>
      <c r="AN17" s="3">
        <v>-1380.6058</v>
      </c>
    </row>
    <row r="18" spans="1:40" x14ac:dyDescent="0.2">
      <c r="A18" s="3" t="s">
        <v>7</v>
      </c>
      <c r="B18" s="3" t="s">
        <v>8</v>
      </c>
      <c r="C18" s="3" t="s">
        <v>9</v>
      </c>
      <c r="D18" s="3" t="s">
        <v>29</v>
      </c>
      <c r="E18" s="3" t="s">
        <v>11</v>
      </c>
      <c r="F18" s="3" t="s">
        <v>12</v>
      </c>
      <c r="G18" s="3">
        <v>0</v>
      </c>
      <c r="H18" s="3">
        <v>117350.68</v>
      </c>
      <c r="I18" s="3">
        <v>120882.29</v>
      </c>
      <c r="J18" s="3">
        <v>120184.72</v>
      </c>
      <c r="K18" s="3">
        <v>119099.69</v>
      </c>
      <c r="L18" s="3">
        <v>122720.91</v>
      </c>
      <c r="M18" s="3">
        <v>123628.26</v>
      </c>
      <c r="N18" s="3">
        <v>126960.91</v>
      </c>
      <c r="O18" s="3">
        <v>121930.13</v>
      </c>
      <c r="P18" s="3">
        <v>127603.11</v>
      </c>
      <c r="Q18" s="3">
        <v>122534.6</v>
      </c>
      <c r="R18" s="3">
        <v>124992.9</v>
      </c>
      <c r="S18" s="3">
        <v>124505.33</v>
      </c>
      <c r="T18" s="3">
        <v>124705.88</v>
      </c>
      <c r="U18" s="3">
        <v>126193.61</v>
      </c>
      <c r="V18" s="3">
        <v>126987.64</v>
      </c>
      <c r="W18" s="3">
        <v>123781.61</v>
      </c>
      <c r="X18" s="3">
        <v>122046.7</v>
      </c>
      <c r="Y18" s="3">
        <v>118935.84</v>
      </c>
      <c r="Z18" s="3">
        <v>118713.01</v>
      </c>
      <c r="AA18" s="3">
        <v>106477.96</v>
      </c>
      <c r="AB18" s="3">
        <v>114144.12</v>
      </c>
      <c r="AC18" s="3">
        <v>104673.65</v>
      </c>
      <c r="AD18" s="3">
        <v>102025.22</v>
      </c>
      <c r="AE18" s="3">
        <v>101688.15</v>
      </c>
      <c r="AF18" s="3">
        <v>96019.849000000002</v>
      </c>
      <c r="AG18" s="3">
        <v>100187.53</v>
      </c>
      <c r="AH18" s="3">
        <v>98751.864000000001</v>
      </c>
      <c r="AI18" s="3">
        <v>98306.13</v>
      </c>
      <c r="AJ18" s="3">
        <v>99254.567999999999</v>
      </c>
      <c r="AK18" s="3">
        <v>98884.402000000002</v>
      </c>
      <c r="AL18" s="3">
        <v>90662.493000000002</v>
      </c>
      <c r="AM18" s="3">
        <v>95240.467999999993</v>
      </c>
      <c r="AN18" s="3">
        <v>80213.614000000001</v>
      </c>
    </row>
    <row r="19" spans="1:40" x14ac:dyDescent="0.2">
      <c r="A19" s="3" t="s">
        <v>7</v>
      </c>
      <c r="B19" s="3" t="s">
        <v>8</v>
      </c>
      <c r="C19" s="3" t="s">
        <v>9</v>
      </c>
      <c r="D19" s="3" t="s">
        <v>30</v>
      </c>
      <c r="E19" s="3" t="s">
        <v>11</v>
      </c>
      <c r="F19" s="3" t="s">
        <v>12</v>
      </c>
      <c r="G19" s="3">
        <v>0</v>
      </c>
      <c r="H19" s="3">
        <v>7397.7791999999999</v>
      </c>
      <c r="I19" s="3">
        <v>7303.0209999999997</v>
      </c>
      <c r="J19" s="3">
        <v>7997.0694000000003</v>
      </c>
      <c r="K19" s="3">
        <v>8530.7914999999994</v>
      </c>
      <c r="L19" s="3">
        <v>9312.1962000000003</v>
      </c>
      <c r="M19" s="3">
        <v>9985.9069</v>
      </c>
      <c r="N19" s="3">
        <v>9956.9159999999993</v>
      </c>
      <c r="O19" s="3">
        <v>9545.4010999999991</v>
      </c>
      <c r="P19" s="3">
        <v>10209.653</v>
      </c>
      <c r="Q19" s="3">
        <v>10379.92</v>
      </c>
      <c r="R19" s="3">
        <v>10280.4</v>
      </c>
      <c r="S19" s="3">
        <v>10526.764999999999</v>
      </c>
      <c r="T19" s="3">
        <v>10844.924000000001</v>
      </c>
      <c r="U19" s="3">
        <v>10006.662</v>
      </c>
      <c r="V19" s="3">
        <v>10216.808000000001</v>
      </c>
      <c r="W19" s="3">
        <v>10574.277</v>
      </c>
      <c r="X19" s="3">
        <v>11371.112999999999</v>
      </c>
      <c r="Y19" s="3">
        <v>11945.288</v>
      </c>
      <c r="Z19" s="3">
        <v>11935.21</v>
      </c>
      <c r="AA19" s="3">
        <v>12241.748</v>
      </c>
      <c r="AB19" s="3">
        <v>12691.906999999999</v>
      </c>
      <c r="AC19" s="3">
        <v>12572.855</v>
      </c>
      <c r="AD19" s="3">
        <v>12356.504999999999</v>
      </c>
      <c r="AE19" s="3">
        <v>12556.804</v>
      </c>
      <c r="AF19" s="3">
        <v>12908.171</v>
      </c>
      <c r="AG19" s="3">
        <v>13606.941000000001</v>
      </c>
      <c r="AH19" s="3">
        <v>14266.781000000001</v>
      </c>
      <c r="AI19" s="3">
        <v>14951.558999999999</v>
      </c>
      <c r="AJ19" s="3">
        <v>15209.891</v>
      </c>
      <c r="AK19" s="3">
        <v>15425.224</v>
      </c>
      <c r="AL19" s="3">
        <v>15420.902</v>
      </c>
      <c r="AM19" s="3">
        <v>15946.771000000001</v>
      </c>
      <c r="AN19" s="3">
        <v>16072.944</v>
      </c>
    </row>
    <row r="20" spans="1:40" x14ac:dyDescent="0.2">
      <c r="A20" s="3" t="s">
        <v>7</v>
      </c>
      <c r="B20" s="3" t="s">
        <v>8</v>
      </c>
      <c r="C20" s="3" t="s">
        <v>9</v>
      </c>
      <c r="D20" s="3" t="s">
        <v>31</v>
      </c>
      <c r="E20" s="3" t="s">
        <v>11</v>
      </c>
      <c r="F20" s="3" t="s">
        <v>12</v>
      </c>
      <c r="G20" s="3">
        <v>0</v>
      </c>
      <c r="H20" s="3">
        <v>1004.034</v>
      </c>
      <c r="I20" s="3">
        <v>1063.2471</v>
      </c>
      <c r="J20" s="3">
        <v>1082.6283000000001</v>
      </c>
      <c r="K20" s="3">
        <v>1086.6474000000001</v>
      </c>
      <c r="L20" s="3">
        <v>-528.69024999999999</v>
      </c>
      <c r="M20" s="3">
        <v>1908.8964000000001</v>
      </c>
      <c r="N20" s="3">
        <v>4499.4611000000004</v>
      </c>
      <c r="O20" s="3">
        <v>7116.2973000000002</v>
      </c>
      <c r="P20" s="3">
        <v>9668.4220000000005</v>
      </c>
      <c r="Q20" s="3">
        <v>12196.375</v>
      </c>
      <c r="R20" s="3">
        <v>14841.343999999999</v>
      </c>
      <c r="S20" s="3">
        <v>17291.187999999998</v>
      </c>
      <c r="T20" s="3">
        <v>19801.48</v>
      </c>
      <c r="U20" s="3">
        <v>22381.642</v>
      </c>
      <c r="V20" s="3">
        <v>24911.842000000001</v>
      </c>
      <c r="W20" s="3">
        <v>27438.635999999999</v>
      </c>
      <c r="X20" s="3">
        <v>30189.823</v>
      </c>
      <c r="Y20" s="3">
        <v>32930.919000000002</v>
      </c>
      <c r="Z20" s="3">
        <v>35413.487999999998</v>
      </c>
      <c r="AA20" s="3">
        <v>36308.832999999999</v>
      </c>
      <c r="AB20" s="3">
        <v>38044.123</v>
      </c>
      <c r="AC20" s="3">
        <v>39207.656999999999</v>
      </c>
      <c r="AD20" s="3">
        <v>38923.254000000001</v>
      </c>
      <c r="AE20" s="3">
        <v>41652.978999999999</v>
      </c>
      <c r="AF20" s="3">
        <v>41012.453999999998</v>
      </c>
      <c r="AG20" s="3">
        <v>43302.468999999997</v>
      </c>
      <c r="AH20" s="3">
        <v>46705.671999999999</v>
      </c>
      <c r="AI20" s="3">
        <v>48190.459000000003</v>
      </c>
      <c r="AJ20" s="3">
        <v>45200.434999999998</v>
      </c>
      <c r="AK20" s="3">
        <v>45355.705000000002</v>
      </c>
      <c r="AL20" s="3">
        <v>45329.417000000001</v>
      </c>
      <c r="AM20" s="3">
        <v>45642.163</v>
      </c>
      <c r="AN20" s="3">
        <v>45652.375999999997</v>
      </c>
    </row>
    <row r="21" spans="1:40" x14ac:dyDescent="0.2">
      <c r="A21" s="3" t="s">
        <v>7</v>
      </c>
      <c r="B21" s="3" t="s">
        <v>8</v>
      </c>
      <c r="C21" s="3" t="s">
        <v>9</v>
      </c>
      <c r="D21" s="3" t="s">
        <v>32</v>
      </c>
      <c r="E21" s="3" t="s">
        <v>11</v>
      </c>
      <c r="F21" s="3" t="s">
        <v>12</v>
      </c>
      <c r="G21" s="3">
        <v>0</v>
      </c>
      <c r="H21" s="3">
        <v>44130.750999999997</v>
      </c>
      <c r="I21" s="3">
        <v>51450.703000000001</v>
      </c>
      <c r="J21" s="3">
        <v>53947.498</v>
      </c>
      <c r="K21" s="3">
        <v>55864.122000000003</v>
      </c>
      <c r="L21" s="3">
        <v>25798.679</v>
      </c>
      <c r="M21" s="3">
        <v>33092.258000000002</v>
      </c>
      <c r="N21" s="3">
        <v>37246.902000000002</v>
      </c>
      <c r="O21" s="3">
        <v>41943.321000000004</v>
      </c>
      <c r="P21" s="3">
        <v>45585.173999999999</v>
      </c>
      <c r="Q21" s="3">
        <v>51191.315999999999</v>
      </c>
      <c r="R21" s="3">
        <v>55770.158000000003</v>
      </c>
      <c r="S21" s="3">
        <v>63663.360999999997</v>
      </c>
      <c r="T21" s="3">
        <v>62262.953999999998</v>
      </c>
      <c r="U21" s="3">
        <v>61601.470999999998</v>
      </c>
      <c r="V21" s="3">
        <v>61834.197999999997</v>
      </c>
      <c r="W21" s="3">
        <v>61322.889000000003</v>
      </c>
      <c r="X21" s="3">
        <v>64991.525000000001</v>
      </c>
      <c r="Y21" s="3">
        <v>65922.698000000004</v>
      </c>
      <c r="Z21" s="3">
        <v>67832.491999999998</v>
      </c>
      <c r="AA21" s="3">
        <v>70887.409</v>
      </c>
      <c r="AB21" s="3">
        <v>75556.618000000002</v>
      </c>
      <c r="AC21" s="3">
        <v>77476.463000000003</v>
      </c>
      <c r="AD21" s="3">
        <v>81482.525999999998</v>
      </c>
      <c r="AE21" s="3">
        <v>84813.312999999995</v>
      </c>
      <c r="AF21" s="3">
        <v>90071.259000000005</v>
      </c>
      <c r="AG21" s="3">
        <v>98253.712</v>
      </c>
      <c r="AH21" s="3">
        <v>101710.59</v>
      </c>
      <c r="AI21" s="3">
        <v>107049.55</v>
      </c>
      <c r="AJ21" s="3">
        <v>114844.96</v>
      </c>
      <c r="AK21" s="3">
        <v>127505.16</v>
      </c>
      <c r="AL21" s="3">
        <v>121753.1</v>
      </c>
      <c r="AM21" s="3">
        <v>126813.34</v>
      </c>
      <c r="AN21" s="3">
        <v>130587.83</v>
      </c>
    </row>
    <row r="22" spans="1:40" x14ac:dyDescent="0.2">
      <c r="A22" s="3" t="s">
        <v>7</v>
      </c>
      <c r="B22" s="3" t="s">
        <v>8</v>
      </c>
      <c r="C22" s="3" t="s">
        <v>9</v>
      </c>
      <c r="D22" s="3" t="s">
        <v>33</v>
      </c>
      <c r="E22" s="3" t="s">
        <v>11</v>
      </c>
      <c r="F22" s="3" t="s">
        <v>12</v>
      </c>
      <c r="G22" s="3">
        <v>0</v>
      </c>
      <c r="H22" s="3">
        <v>59972.519</v>
      </c>
      <c r="I22" s="3">
        <v>44734.466999999997</v>
      </c>
      <c r="J22" s="3">
        <v>41045.31</v>
      </c>
      <c r="K22" s="3">
        <v>41730.663</v>
      </c>
      <c r="L22" s="3">
        <v>39624.870000000003</v>
      </c>
      <c r="M22" s="3">
        <v>41139.394</v>
      </c>
      <c r="N22" s="3">
        <v>42285.209000000003</v>
      </c>
      <c r="O22" s="3">
        <v>39404.010999999999</v>
      </c>
      <c r="P22" s="3">
        <v>36920.165999999997</v>
      </c>
      <c r="Q22" s="3">
        <v>30255.396000000001</v>
      </c>
      <c r="R22" s="3">
        <v>27917.757000000001</v>
      </c>
      <c r="S22" s="3">
        <v>34241.237999999998</v>
      </c>
      <c r="T22" s="3">
        <v>31140.496999999999</v>
      </c>
      <c r="U22" s="3">
        <v>35933.42</v>
      </c>
      <c r="V22" s="3">
        <v>34237.707999999999</v>
      </c>
      <c r="W22" s="3">
        <v>33987.171999999999</v>
      </c>
      <c r="X22" s="3">
        <v>38540.480000000003</v>
      </c>
      <c r="Y22" s="3">
        <v>41286.180999999997</v>
      </c>
      <c r="Z22" s="3">
        <v>41448.932000000001</v>
      </c>
      <c r="AA22" s="3">
        <v>33099.042000000001</v>
      </c>
      <c r="AB22" s="3">
        <v>35723.824000000001</v>
      </c>
      <c r="AC22" s="3">
        <v>44381.332999999999</v>
      </c>
      <c r="AD22" s="3">
        <v>40004.275999999998</v>
      </c>
      <c r="AE22" s="3">
        <v>35440.932999999997</v>
      </c>
      <c r="AF22" s="3">
        <v>36749.377999999997</v>
      </c>
      <c r="AG22" s="3">
        <v>40158.692000000003</v>
      </c>
      <c r="AH22" s="3">
        <v>35574.86</v>
      </c>
      <c r="AI22" s="3">
        <v>37740.046000000002</v>
      </c>
      <c r="AJ22" s="3">
        <v>33667.292999999998</v>
      </c>
      <c r="AK22" s="3">
        <v>32611.928</v>
      </c>
      <c r="AL22" s="3">
        <v>26874.928</v>
      </c>
      <c r="AM22" s="3">
        <v>32689.026000000002</v>
      </c>
      <c r="AN22" s="3">
        <v>34738.396000000001</v>
      </c>
    </row>
    <row r="23" spans="1:40" x14ac:dyDescent="0.2">
      <c r="A23" s="3" t="s">
        <v>7</v>
      </c>
      <c r="B23" s="3" t="s">
        <v>8</v>
      </c>
      <c r="C23" s="3" t="s">
        <v>9</v>
      </c>
      <c r="D23" s="3" t="s">
        <v>34</v>
      </c>
      <c r="E23" s="3" t="s">
        <v>11</v>
      </c>
      <c r="F23" s="3" t="s">
        <v>12</v>
      </c>
      <c r="G23" s="3">
        <v>0</v>
      </c>
      <c r="H23" s="3">
        <v>14311.668</v>
      </c>
      <c r="I23" s="3">
        <v>13704.460999999999</v>
      </c>
      <c r="J23" s="3">
        <v>12844.643</v>
      </c>
      <c r="K23" s="3">
        <v>16870.371999999999</v>
      </c>
      <c r="L23" s="3">
        <v>16956.539000000001</v>
      </c>
      <c r="M23" s="3">
        <v>16569.411</v>
      </c>
      <c r="N23" s="3">
        <v>16838.212</v>
      </c>
      <c r="O23" s="3">
        <v>18191.686000000002</v>
      </c>
      <c r="P23" s="3">
        <v>18626.281999999999</v>
      </c>
      <c r="Q23" s="3">
        <v>18019.217000000001</v>
      </c>
      <c r="R23" s="3">
        <v>18220.605</v>
      </c>
      <c r="S23" s="3">
        <v>14690.349</v>
      </c>
      <c r="T23" s="3">
        <v>16446.453000000001</v>
      </c>
      <c r="U23" s="3">
        <v>17367.001</v>
      </c>
      <c r="V23" s="3">
        <v>18751.04</v>
      </c>
      <c r="W23" s="3">
        <v>21328.777999999998</v>
      </c>
      <c r="X23" s="3">
        <v>21602.11</v>
      </c>
      <c r="Y23" s="3">
        <v>28596.022000000001</v>
      </c>
      <c r="Z23" s="3">
        <v>31418.235000000001</v>
      </c>
      <c r="AA23" s="3">
        <v>29933.878000000001</v>
      </c>
      <c r="AB23" s="3">
        <v>30800.126</v>
      </c>
      <c r="AC23" s="3">
        <v>30462.69</v>
      </c>
      <c r="AD23" s="3">
        <v>29085.127</v>
      </c>
      <c r="AE23" s="3">
        <v>33139.243000000002</v>
      </c>
      <c r="AF23" s="3">
        <v>32837.084999999999</v>
      </c>
      <c r="AG23" s="3">
        <v>34159.069000000003</v>
      </c>
      <c r="AH23" s="3">
        <v>33260.103999999999</v>
      </c>
      <c r="AI23" s="3">
        <v>34720.894</v>
      </c>
      <c r="AJ23" s="3">
        <v>27859.672999999999</v>
      </c>
      <c r="AK23" s="3">
        <v>27573.863000000001</v>
      </c>
      <c r="AL23" s="3">
        <v>26028.951000000001</v>
      </c>
      <c r="AM23" s="3">
        <v>26601.437000000002</v>
      </c>
      <c r="AN23" s="3">
        <v>24850.463</v>
      </c>
    </row>
    <row r="24" spans="1:40" x14ac:dyDescent="0.2">
      <c r="A24" s="3" t="s">
        <v>7</v>
      </c>
      <c r="B24" s="3" t="s">
        <v>8</v>
      </c>
      <c r="C24" s="3" t="s">
        <v>9</v>
      </c>
      <c r="D24" s="3" t="s">
        <v>35</v>
      </c>
      <c r="E24" s="3" t="s">
        <v>11</v>
      </c>
      <c r="F24" s="3" t="s">
        <v>12</v>
      </c>
      <c r="G24" s="3">
        <v>0</v>
      </c>
      <c r="H24" s="3">
        <v>2211.1801999999998</v>
      </c>
      <c r="I24" s="3">
        <v>2212.2055</v>
      </c>
      <c r="J24" s="3">
        <v>2220.2190999999998</v>
      </c>
      <c r="K24" s="3">
        <v>2111.3530000000001</v>
      </c>
      <c r="L24" s="3">
        <v>2098.4989999999998</v>
      </c>
      <c r="M24" s="3">
        <v>2089.4461999999999</v>
      </c>
      <c r="N24" s="3">
        <v>2077.3440000000001</v>
      </c>
      <c r="O24" s="3">
        <v>1831.9051999999999</v>
      </c>
      <c r="P24" s="3">
        <v>2296.1215999999999</v>
      </c>
      <c r="Q24" s="3">
        <v>2344.1343000000002</v>
      </c>
      <c r="R24" s="3">
        <v>2338.5059999999999</v>
      </c>
      <c r="S24" s="3">
        <v>4808.0321999999996</v>
      </c>
      <c r="T24" s="3">
        <v>4885.3670000000002</v>
      </c>
      <c r="U24" s="3">
        <v>4578.8155999999999</v>
      </c>
      <c r="V24" s="3">
        <v>4614.9524000000001</v>
      </c>
      <c r="W24" s="3">
        <v>3358.0311999999999</v>
      </c>
      <c r="X24" s="3">
        <v>3378.9729000000002</v>
      </c>
      <c r="Y24" s="3">
        <v>3501.5974999999999</v>
      </c>
      <c r="Z24" s="3">
        <v>3537.3213000000001</v>
      </c>
      <c r="AA24" s="3">
        <v>3636.1597999999999</v>
      </c>
      <c r="AB24" s="3">
        <v>5787.9188999999997</v>
      </c>
      <c r="AC24" s="3">
        <v>5794.3980000000001</v>
      </c>
      <c r="AD24" s="3">
        <v>5844.1229000000003</v>
      </c>
      <c r="AE24" s="3">
        <v>5986.9103999999998</v>
      </c>
      <c r="AF24" s="3">
        <v>5637.1459000000004</v>
      </c>
      <c r="AG24" s="3">
        <v>5415.8095000000003</v>
      </c>
      <c r="AH24" s="3">
        <v>5492.5604000000003</v>
      </c>
      <c r="AI24" s="3">
        <v>5188.2457999999997</v>
      </c>
      <c r="AJ24" s="3">
        <v>5928.7538000000004</v>
      </c>
      <c r="AK24" s="3">
        <v>5992.6806999999999</v>
      </c>
      <c r="AL24" s="3">
        <v>5736.8872000000001</v>
      </c>
      <c r="AM24" s="3">
        <v>5707.9890999999998</v>
      </c>
      <c r="AN24" s="3">
        <v>5736.4076999999997</v>
      </c>
    </row>
    <row r="25" spans="1:40" x14ac:dyDescent="0.2">
      <c r="A25" s="3" t="s">
        <v>7</v>
      </c>
      <c r="B25" s="3" t="s">
        <v>8</v>
      </c>
      <c r="C25" s="3" t="s">
        <v>9</v>
      </c>
      <c r="D25" s="3" t="s">
        <v>36</v>
      </c>
      <c r="E25" s="3" t="s">
        <v>11</v>
      </c>
      <c r="F25" s="3" t="s">
        <v>12</v>
      </c>
      <c r="G25" s="3">
        <v>0</v>
      </c>
      <c r="H25" s="3">
        <v>19261.107</v>
      </c>
      <c r="I25" s="3">
        <v>16371.393</v>
      </c>
      <c r="J25" s="3">
        <v>-4047.1559000000002</v>
      </c>
      <c r="K25" s="3">
        <v>-8177.2139999999999</v>
      </c>
      <c r="L25" s="3">
        <v>-7514.5181000000002</v>
      </c>
      <c r="M25" s="3">
        <v>-7989.7803000000004</v>
      </c>
      <c r="N25" s="3">
        <v>-4827.2892000000002</v>
      </c>
      <c r="O25" s="3">
        <v>-1338.8538000000001</v>
      </c>
      <c r="P25" s="3">
        <v>2605.5668999999998</v>
      </c>
      <c r="Q25" s="3">
        <v>3819.5693000000001</v>
      </c>
      <c r="R25" s="3">
        <v>4497.5769</v>
      </c>
      <c r="S25" s="3">
        <v>5183.9364999999998</v>
      </c>
      <c r="T25" s="3">
        <v>7599.6390000000001</v>
      </c>
      <c r="U25" s="3">
        <v>7544.9844999999996</v>
      </c>
      <c r="V25" s="3">
        <v>6103.9940999999999</v>
      </c>
      <c r="W25" s="3">
        <v>4771.2464</v>
      </c>
      <c r="X25" s="3">
        <v>7339.4063999999998</v>
      </c>
      <c r="Y25" s="3">
        <v>6901.9422999999997</v>
      </c>
      <c r="Z25" s="3">
        <v>8505.6453000000001</v>
      </c>
      <c r="AA25" s="3">
        <v>11462.717000000001</v>
      </c>
      <c r="AB25" s="3">
        <v>16146.38</v>
      </c>
      <c r="AC25" s="3">
        <v>18036.686000000002</v>
      </c>
      <c r="AD25" s="3">
        <v>10415.103999999999</v>
      </c>
      <c r="AE25" s="3">
        <v>14039.418</v>
      </c>
      <c r="AF25" s="3">
        <v>15998.368</v>
      </c>
      <c r="AG25" s="3">
        <v>14843.137000000001</v>
      </c>
      <c r="AH25" s="3">
        <v>18066.466</v>
      </c>
      <c r="AI25" s="3">
        <v>18398.101999999999</v>
      </c>
      <c r="AJ25" s="3">
        <v>18424.903999999999</v>
      </c>
      <c r="AK25" s="3">
        <v>18709.471000000001</v>
      </c>
      <c r="AL25" s="3">
        <v>18283.120999999999</v>
      </c>
      <c r="AM25" s="3">
        <v>18043.721000000001</v>
      </c>
      <c r="AN25" s="3">
        <v>15477.406999999999</v>
      </c>
    </row>
    <row r="26" spans="1:40" x14ac:dyDescent="0.2">
      <c r="A26" s="3" t="s">
        <v>7</v>
      </c>
      <c r="B26" s="3" t="s">
        <v>8</v>
      </c>
      <c r="C26" s="3" t="s">
        <v>9</v>
      </c>
      <c r="D26" s="3" t="s">
        <v>37</v>
      </c>
      <c r="E26" s="3" t="s">
        <v>11</v>
      </c>
      <c r="F26" s="3" t="s">
        <v>12</v>
      </c>
      <c r="G26" s="3">
        <v>0</v>
      </c>
      <c r="H26" s="3">
        <v>78921.107999999993</v>
      </c>
      <c r="I26" s="3">
        <v>74423.97</v>
      </c>
      <c r="J26" s="3">
        <v>64830.534</v>
      </c>
      <c r="K26" s="3">
        <v>58798.002</v>
      </c>
      <c r="L26" s="3">
        <v>37688.218999999997</v>
      </c>
      <c r="M26" s="3">
        <v>30917.937000000002</v>
      </c>
      <c r="N26" s="3">
        <v>32287.281999999999</v>
      </c>
      <c r="O26" s="3">
        <v>32872.472999999998</v>
      </c>
      <c r="P26" s="3">
        <v>32812.754999999997</v>
      </c>
      <c r="Q26" s="3">
        <v>24536.452000000001</v>
      </c>
      <c r="R26" s="3">
        <v>20239.219000000001</v>
      </c>
      <c r="S26" s="3">
        <v>20266.705999999998</v>
      </c>
      <c r="T26" s="3">
        <v>21610.298999999999</v>
      </c>
      <c r="U26" s="3">
        <v>25577.743999999999</v>
      </c>
      <c r="V26" s="3">
        <v>26251.773000000001</v>
      </c>
      <c r="W26" s="3">
        <v>25214.797999999999</v>
      </c>
      <c r="X26" s="3">
        <v>24899.226999999999</v>
      </c>
      <c r="Y26" s="3">
        <v>21045.326000000001</v>
      </c>
      <c r="Z26" s="3">
        <v>23270.351999999999</v>
      </c>
      <c r="AA26" s="3">
        <v>17826.994999999999</v>
      </c>
      <c r="AB26" s="3">
        <v>16277.050999999999</v>
      </c>
      <c r="AC26" s="3">
        <v>16058.805</v>
      </c>
      <c r="AD26" s="3">
        <v>19078.059000000001</v>
      </c>
      <c r="AE26" s="3">
        <v>18084.987000000001</v>
      </c>
      <c r="AF26" s="3">
        <v>18023.165000000001</v>
      </c>
      <c r="AG26" s="3">
        <v>14876.657999999999</v>
      </c>
      <c r="AH26" s="3">
        <v>17999.965</v>
      </c>
      <c r="AI26" s="3">
        <v>22400.111000000001</v>
      </c>
      <c r="AJ26" s="3">
        <v>22210.088</v>
      </c>
      <c r="AK26" s="3">
        <v>26407.601999999999</v>
      </c>
      <c r="AL26" s="3">
        <v>21550.215</v>
      </c>
      <c r="AM26" s="3">
        <v>17834.006000000001</v>
      </c>
      <c r="AN26" s="3">
        <v>17417.923999999999</v>
      </c>
    </row>
    <row r="27" spans="1:40" x14ac:dyDescent="0.2">
      <c r="A27" s="3" t="s">
        <v>7</v>
      </c>
      <c r="B27" s="3" t="s">
        <v>8</v>
      </c>
      <c r="C27" s="3" t="s">
        <v>9</v>
      </c>
      <c r="D27" s="3" t="s">
        <v>38</v>
      </c>
      <c r="E27" s="3" t="s">
        <v>11</v>
      </c>
      <c r="F27" s="3" t="s">
        <v>12</v>
      </c>
      <c r="G27" s="3">
        <v>0</v>
      </c>
      <c r="H27" s="3">
        <v>2520.3353000000002</v>
      </c>
      <c r="I27" s="3">
        <v>2676.4450000000002</v>
      </c>
      <c r="J27" s="3">
        <v>2307.2312000000002</v>
      </c>
      <c r="K27" s="3">
        <v>2265.326</v>
      </c>
      <c r="L27" s="3">
        <v>-3575.8854000000001</v>
      </c>
      <c r="M27" s="3">
        <v>-1537.2139999999999</v>
      </c>
      <c r="N27" s="3">
        <v>386.34831000000003</v>
      </c>
      <c r="O27" s="3">
        <v>2545.8895000000002</v>
      </c>
      <c r="P27" s="3">
        <v>4551.5942999999997</v>
      </c>
      <c r="Q27" s="3">
        <v>6552.7960000000003</v>
      </c>
      <c r="R27" s="3">
        <v>8657.3408999999992</v>
      </c>
      <c r="S27" s="3">
        <v>7451.9683000000005</v>
      </c>
      <c r="T27" s="3">
        <v>6151.8112000000001</v>
      </c>
      <c r="U27" s="3">
        <v>4872.8586999999998</v>
      </c>
      <c r="V27" s="3">
        <v>4811.4386999999997</v>
      </c>
      <c r="W27" s="3">
        <v>4844.3806999999997</v>
      </c>
      <c r="X27" s="3">
        <v>4866.5294999999996</v>
      </c>
      <c r="Y27" s="3">
        <v>5022.4296999999997</v>
      </c>
      <c r="Z27" s="3">
        <v>5086.9849999999997</v>
      </c>
      <c r="AA27" s="3">
        <v>5299.6800999999996</v>
      </c>
      <c r="AB27" s="3">
        <v>5119.8814000000002</v>
      </c>
      <c r="AC27" s="3">
        <v>5137.0276000000003</v>
      </c>
      <c r="AD27" s="3">
        <v>5001.2130999999999</v>
      </c>
      <c r="AE27" s="3">
        <v>5037.1387999999997</v>
      </c>
      <c r="AF27" s="3">
        <v>5027.6553999999996</v>
      </c>
      <c r="AG27" s="3">
        <v>5239.5255999999999</v>
      </c>
      <c r="AH27" s="3">
        <v>5216.8463000000002</v>
      </c>
      <c r="AI27" s="3">
        <v>5241.6334999999999</v>
      </c>
      <c r="AJ27" s="3">
        <v>5246.5481</v>
      </c>
      <c r="AK27" s="3">
        <v>5329.8919999999998</v>
      </c>
      <c r="AL27" s="3">
        <v>5202.2143999999998</v>
      </c>
      <c r="AM27" s="3">
        <v>5308.5005000000001</v>
      </c>
      <c r="AN27" s="3">
        <v>5337.7130999999999</v>
      </c>
    </row>
    <row r="28" spans="1:40" x14ac:dyDescent="0.2">
      <c r="A28" s="3" t="s">
        <v>7</v>
      </c>
      <c r="B28" s="3" t="s">
        <v>8</v>
      </c>
      <c r="C28" s="3" t="s">
        <v>9</v>
      </c>
      <c r="D28" s="3" t="s">
        <v>39</v>
      </c>
      <c r="E28" s="3" t="s">
        <v>11</v>
      </c>
      <c r="F28" s="3" t="s">
        <v>12</v>
      </c>
      <c r="G28" s="3">
        <v>0</v>
      </c>
      <c r="H28" s="3">
        <v>27605.938999999998</v>
      </c>
      <c r="I28" s="3">
        <v>28659.210999999999</v>
      </c>
      <c r="J28" s="3">
        <v>30087.531999999999</v>
      </c>
      <c r="K28" s="3">
        <v>31406.567999999999</v>
      </c>
      <c r="L28" s="3">
        <v>33285.74</v>
      </c>
      <c r="M28" s="3">
        <v>34051.322999999997</v>
      </c>
      <c r="N28" s="3">
        <v>34337.173999999999</v>
      </c>
      <c r="O28" s="3">
        <v>34784.042999999998</v>
      </c>
      <c r="P28" s="3">
        <v>34773.184999999998</v>
      </c>
      <c r="Q28" s="3">
        <v>33984.468000000001</v>
      </c>
      <c r="R28" s="3">
        <v>34153.379999999997</v>
      </c>
      <c r="S28" s="3">
        <v>36211.322999999997</v>
      </c>
      <c r="T28" s="3">
        <v>41077.699999999997</v>
      </c>
      <c r="U28" s="3">
        <v>43887.267999999996</v>
      </c>
      <c r="V28" s="3">
        <v>46047.156000000003</v>
      </c>
      <c r="W28" s="3">
        <v>48386.955999999998</v>
      </c>
      <c r="X28" s="3">
        <v>52284.837</v>
      </c>
      <c r="Y28" s="3">
        <v>49525.294000000002</v>
      </c>
      <c r="Z28" s="3">
        <v>49475.298999999999</v>
      </c>
      <c r="AA28" s="3">
        <v>52147.837</v>
      </c>
      <c r="AB28" s="3">
        <v>53274.41</v>
      </c>
      <c r="AC28" s="3">
        <v>54650.57</v>
      </c>
      <c r="AD28" s="3">
        <v>56812.411</v>
      </c>
      <c r="AE28" s="3">
        <v>57133.591</v>
      </c>
      <c r="AF28" s="3">
        <v>58437.311000000002</v>
      </c>
      <c r="AG28" s="3">
        <v>58264.972999999998</v>
      </c>
      <c r="AH28" s="3">
        <v>59509.661999999997</v>
      </c>
      <c r="AI28" s="3">
        <v>60659.296000000002</v>
      </c>
      <c r="AJ28" s="3">
        <v>60055.205000000002</v>
      </c>
      <c r="AK28" s="3">
        <v>60340.498</v>
      </c>
      <c r="AL28" s="3">
        <v>56797.127999999997</v>
      </c>
      <c r="AM28" s="3">
        <v>60749.743999999999</v>
      </c>
      <c r="AN28" s="3">
        <v>61082.18</v>
      </c>
    </row>
    <row r="29" spans="1:40" x14ac:dyDescent="0.2">
      <c r="A29" s="3" t="s">
        <v>7</v>
      </c>
      <c r="B29" s="3" t="s">
        <v>8</v>
      </c>
      <c r="C29" s="3" t="s">
        <v>9</v>
      </c>
      <c r="D29" s="3" t="s">
        <v>40</v>
      </c>
      <c r="E29" s="3" t="s">
        <v>11</v>
      </c>
      <c r="F29" s="3" t="s">
        <v>12</v>
      </c>
      <c r="G29" s="3">
        <v>0</v>
      </c>
      <c r="H29" s="3">
        <v>984618.42</v>
      </c>
      <c r="I29" s="3">
        <v>864698.97</v>
      </c>
      <c r="J29" s="3">
        <v>1003250.8</v>
      </c>
      <c r="K29" s="3">
        <v>1073210.5</v>
      </c>
      <c r="L29" s="3">
        <v>1084345.8</v>
      </c>
      <c r="M29" s="3">
        <v>2053941.3</v>
      </c>
      <c r="N29" s="3">
        <v>1429083</v>
      </c>
      <c r="O29" s="3">
        <v>1155234.2</v>
      </c>
      <c r="P29" s="3">
        <v>1412671.5</v>
      </c>
      <c r="Q29" s="3">
        <v>1415482.4</v>
      </c>
      <c r="R29" s="3">
        <v>1492969.9</v>
      </c>
      <c r="S29" s="3">
        <v>1492342.7</v>
      </c>
      <c r="T29" s="3">
        <v>1700754.9</v>
      </c>
      <c r="U29" s="3">
        <v>2580965.7000000002</v>
      </c>
      <c r="V29" s="3">
        <v>2784662.6</v>
      </c>
      <c r="W29" s="3">
        <v>1839737.5</v>
      </c>
      <c r="X29" s="3">
        <v>1452130.4</v>
      </c>
      <c r="Y29" s="3">
        <v>1188289.6000000001</v>
      </c>
      <c r="Z29" s="3">
        <v>1309035.3</v>
      </c>
      <c r="AA29" s="3">
        <v>700069.6</v>
      </c>
      <c r="AB29" s="3">
        <v>713371.47</v>
      </c>
      <c r="AC29" s="3">
        <v>648541.96</v>
      </c>
      <c r="AD29" s="3">
        <v>553401.85</v>
      </c>
      <c r="AE29" s="3">
        <v>771422.88</v>
      </c>
      <c r="AF29" s="3">
        <v>670506.55000000005</v>
      </c>
      <c r="AG29" s="3">
        <v>752502.39</v>
      </c>
      <c r="AH29" s="3">
        <v>771068.68</v>
      </c>
      <c r="AI29" s="3">
        <v>704850.14</v>
      </c>
      <c r="AJ29" s="3">
        <v>686729.48</v>
      </c>
      <c r="AK29" s="3">
        <v>681890.68</v>
      </c>
      <c r="AL29" s="3">
        <v>660288.43000000005</v>
      </c>
      <c r="AM29" s="3">
        <v>714212.83</v>
      </c>
      <c r="AN29" s="3">
        <v>617301.75</v>
      </c>
    </row>
    <row r="30" spans="1:40" x14ac:dyDescent="0.2">
      <c r="A30" s="3" t="s">
        <v>7</v>
      </c>
      <c r="B30" s="3" t="s">
        <v>8</v>
      </c>
      <c r="C30" s="3" t="s">
        <v>9</v>
      </c>
      <c r="D30" s="3" t="s">
        <v>41</v>
      </c>
      <c r="E30" s="3" t="s">
        <v>11</v>
      </c>
      <c r="F30" s="3" t="s">
        <v>12</v>
      </c>
      <c r="G30" s="3">
        <v>0</v>
      </c>
      <c r="H30" s="3">
        <v>1562.9241</v>
      </c>
      <c r="I30" s="3">
        <v>1963.2501</v>
      </c>
      <c r="J30" s="3">
        <v>1868.3545999999999</v>
      </c>
      <c r="K30" s="3">
        <v>2603.1404000000002</v>
      </c>
      <c r="L30" s="3">
        <v>1912.5712000000001</v>
      </c>
      <c r="M30" s="3">
        <v>2102.0064000000002</v>
      </c>
      <c r="N30" s="3">
        <v>2105.2417999999998</v>
      </c>
      <c r="O30" s="3">
        <v>2206.7453999999998</v>
      </c>
      <c r="P30" s="3">
        <v>2722.4463000000001</v>
      </c>
      <c r="Q30" s="3">
        <v>2881.6478000000002</v>
      </c>
      <c r="R30" s="3">
        <v>2848.9841999999999</v>
      </c>
      <c r="S30" s="3">
        <v>2933.4511000000002</v>
      </c>
      <c r="T30" s="3">
        <v>2962.2671999999998</v>
      </c>
      <c r="U30" s="3">
        <v>3075.0232000000001</v>
      </c>
      <c r="V30" s="3">
        <v>3128.8404999999998</v>
      </c>
      <c r="W30" s="3">
        <v>3253.2581</v>
      </c>
      <c r="X30" s="3">
        <v>3314.1403</v>
      </c>
      <c r="Y30" s="3">
        <v>3376.9085</v>
      </c>
      <c r="Z30" s="3">
        <v>4002.0554999999999</v>
      </c>
      <c r="AA30" s="3">
        <v>3989.0877</v>
      </c>
      <c r="AB30" s="3">
        <v>3649.9449</v>
      </c>
      <c r="AC30" s="3">
        <v>3793.2579000000001</v>
      </c>
      <c r="AD30" s="3">
        <v>3661.8189000000002</v>
      </c>
      <c r="AE30" s="3">
        <v>3601.8705</v>
      </c>
      <c r="AF30" s="3">
        <v>3156.9459999999999</v>
      </c>
      <c r="AG30" s="3">
        <v>3166.5457999999999</v>
      </c>
      <c r="AH30" s="3">
        <v>3222.1307999999999</v>
      </c>
      <c r="AI30" s="3">
        <v>3005.1812</v>
      </c>
      <c r="AJ30" s="3">
        <v>3075.7591000000002</v>
      </c>
      <c r="AK30" s="3">
        <v>3138.1134000000002</v>
      </c>
      <c r="AL30" s="3">
        <v>2836.2422999999999</v>
      </c>
      <c r="AM30" s="3">
        <v>2860.6401999999998</v>
      </c>
      <c r="AN30" s="3">
        <v>2892.1286</v>
      </c>
    </row>
    <row r="31" spans="1:40" x14ac:dyDescent="0.2">
      <c r="A31" s="3" t="s">
        <v>7</v>
      </c>
      <c r="B31" s="3" t="s">
        <v>8</v>
      </c>
      <c r="C31" s="3" t="s">
        <v>9</v>
      </c>
      <c r="D31" s="3" t="s">
        <v>42</v>
      </c>
      <c r="E31" s="3" t="s">
        <v>11</v>
      </c>
      <c r="F31" s="3" t="s">
        <v>12</v>
      </c>
      <c r="G31" s="3">
        <v>0</v>
      </c>
      <c r="H31" s="3">
        <v>7171.2254000000003</v>
      </c>
      <c r="I31" s="3">
        <v>5210.3642</v>
      </c>
      <c r="J31" s="3">
        <v>5168.3674000000001</v>
      </c>
      <c r="K31" s="3">
        <v>5469.9937</v>
      </c>
      <c r="L31" s="3">
        <v>5041.8789999999999</v>
      </c>
      <c r="M31" s="3">
        <v>4855.5025999999998</v>
      </c>
      <c r="N31" s="3">
        <v>5023.4754999999996</v>
      </c>
      <c r="O31" s="3">
        <v>5179.7673000000004</v>
      </c>
      <c r="P31" s="3">
        <v>5407.0904</v>
      </c>
      <c r="Q31" s="3">
        <v>4105.1958000000004</v>
      </c>
      <c r="R31" s="3">
        <v>4736.4582</v>
      </c>
      <c r="S31" s="3">
        <v>4738.0736999999999</v>
      </c>
      <c r="T31" s="3">
        <v>4475.4948000000004</v>
      </c>
      <c r="U31" s="3">
        <v>4691.3585000000003</v>
      </c>
      <c r="V31" s="3">
        <v>5234.5820000000003</v>
      </c>
      <c r="W31" s="3">
        <v>5237.0753000000004</v>
      </c>
      <c r="X31" s="3">
        <v>5245.4486999999999</v>
      </c>
      <c r="Y31" s="3">
        <v>8924.4943000000003</v>
      </c>
      <c r="Z31" s="3">
        <v>9788.1316999999999</v>
      </c>
      <c r="AA31" s="3">
        <v>8292.2999</v>
      </c>
      <c r="AB31" s="3">
        <v>8656.0504000000001</v>
      </c>
      <c r="AC31" s="3">
        <v>10285.194</v>
      </c>
      <c r="AD31" s="3">
        <v>10122.99</v>
      </c>
      <c r="AE31" s="3">
        <v>8420.0786000000007</v>
      </c>
      <c r="AF31" s="3">
        <v>9600.8286000000007</v>
      </c>
      <c r="AG31" s="3">
        <v>7675.8629000000001</v>
      </c>
      <c r="AH31" s="3">
        <v>8480.3359</v>
      </c>
      <c r="AI31" s="3">
        <v>10090.409</v>
      </c>
      <c r="AJ31" s="3">
        <v>10199.267</v>
      </c>
      <c r="AK31" s="3">
        <v>11129.421</v>
      </c>
      <c r="AL31" s="3">
        <v>10868.875</v>
      </c>
      <c r="AM31" s="3">
        <v>11263.446</v>
      </c>
      <c r="AN31" s="3">
        <v>11023.821</v>
      </c>
    </row>
    <row r="32" spans="1:40" x14ac:dyDescent="0.2">
      <c r="A32" s="3" t="s">
        <v>7</v>
      </c>
      <c r="B32" s="3" t="s">
        <v>8</v>
      </c>
      <c r="C32" s="3" t="s">
        <v>9</v>
      </c>
      <c r="D32" s="3" t="s">
        <v>43</v>
      </c>
      <c r="E32" s="3" t="s">
        <v>11</v>
      </c>
      <c r="F32" s="3" t="s">
        <v>12</v>
      </c>
      <c r="G32" s="3">
        <v>0</v>
      </c>
      <c r="H32" s="3">
        <v>4225.6036999999997</v>
      </c>
      <c r="I32" s="3">
        <v>4991.8980000000001</v>
      </c>
      <c r="J32" s="3">
        <v>5197.6277</v>
      </c>
      <c r="K32" s="3">
        <v>5314.9050999999999</v>
      </c>
      <c r="L32" s="3">
        <v>-8226.2500999999993</v>
      </c>
      <c r="M32" s="3">
        <v>-7873.6332000000002</v>
      </c>
      <c r="N32" s="3">
        <v>-7947.6107000000002</v>
      </c>
      <c r="O32" s="3">
        <v>-7968.4209000000001</v>
      </c>
      <c r="P32" s="3">
        <v>-8379.1200000000008</v>
      </c>
      <c r="Q32" s="3">
        <v>-7976.8244000000004</v>
      </c>
      <c r="R32" s="3">
        <v>-8030.1977999999999</v>
      </c>
      <c r="S32" s="3">
        <v>-8130.7469000000001</v>
      </c>
      <c r="T32" s="3">
        <v>-8243.6342000000004</v>
      </c>
      <c r="U32" s="3">
        <v>-8257.0089000000007</v>
      </c>
      <c r="V32" s="3">
        <v>-8182.7806</v>
      </c>
      <c r="W32" s="3">
        <v>-8313.1080000000002</v>
      </c>
      <c r="X32" s="3">
        <v>-8084.7660999999998</v>
      </c>
      <c r="Y32" s="3">
        <v>-7239.5084999999999</v>
      </c>
      <c r="Z32" s="3">
        <v>-8011.2412000000004</v>
      </c>
      <c r="AA32" s="3">
        <v>-8095.5330000000004</v>
      </c>
      <c r="AB32" s="3">
        <v>-7819.2779</v>
      </c>
      <c r="AC32" s="3">
        <v>-7801.2304999999997</v>
      </c>
      <c r="AD32" s="3">
        <v>-7751.8082000000004</v>
      </c>
      <c r="AE32" s="3">
        <v>-7627.7533000000003</v>
      </c>
      <c r="AF32" s="3">
        <v>-7071.2730000000001</v>
      </c>
      <c r="AG32" s="3">
        <v>-6486.5573000000004</v>
      </c>
      <c r="AH32" s="3">
        <v>-6981.7853999999998</v>
      </c>
      <c r="AI32" s="3">
        <v>-7037.7568000000001</v>
      </c>
      <c r="AJ32" s="3">
        <v>-6882.3092999999999</v>
      </c>
      <c r="AK32" s="3">
        <v>-7033.9830000000002</v>
      </c>
      <c r="AL32" s="3">
        <v>-7610.4048000000003</v>
      </c>
      <c r="AM32" s="3">
        <v>-7275.0590000000002</v>
      </c>
      <c r="AN32" s="3">
        <v>-8448.3934000000008</v>
      </c>
    </row>
    <row r="33" spans="1:40" x14ac:dyDescent="0.2">
      <c r="A33" s="3" t="s">
        <v>7</v>
      </c>
      <c r="B33" s="3" t="s">
        <v>8</v>
      </c>
      <c r="C33" s="3" t="s">
        <v>9</v>
      </c>
      <c r="D33" s="3" t="s">
        <v>44</v>
      </c>
      <c r="E33" s="3" t="s">
        <v>11</v>
      </c>
      <c r="F33" s="3" t="s">
        <v>12</v>
      </c>
      <c r="G33" s="3">
        <v>0</v>
      </c>
      <c r="H33" s="3">
        <v>3430.1113999999998</v>
      </c>
      <c r="I33" s="3">
        <v>3349.2534000000001</v>
      </c>
      <c r="J33" s="3">
        <v>3564.9324000000001</v>
      </c>
      <c r="K33" s="3">
        <v>4018.0268999999998</v>
      </c>
      <c r="L33" s="3">
        <v>-35678.550000000003</v>
      </c>
      <c r="M33" s="3">
        <v>-36324.959999999999</v>
      </c>
      <c r="N33" s="3">
        <v>-37283.288</v>
      </c>
      <c r="O33" s="3">
        <v>-37912.703999999998</v>
      </c>
      <c r="P33" s="3">
        <v>-38025.313000000002</v>
      </c>
      <c r="Q33" s="3">
        <v>-38892.254999999997</v>
      </c>
      <c r="R33" s="3">
        <v>-38913.213000000003</v>
      </c>
      <c r="S33" s="3">
        <v>-35972.610999999997</v>
      </c>
      <c r="T33" s="3">
        <v>-32971.078999999998</v>
      </c>
      <c r="U33" s="3">
        <v>-30267.17</v>
      </c>
      <c r="V33" s="3">
        <v>-27329.897000000001</v>
      </c>
      <c r="W33" s="3">
        <v>-24253.127</v>
      </c>
      <c r="X33" s="3">
        <v>-21345.066999999999</v>
      </c>
      <c r="Y33" s="3">
        <v>-18390.989000000001</v>
      </c>
      <c r="Z33" s="3">
        <v>-15237.004999999999</v>
      </c>
      <c r="AA33" s="3">
        <v>-13082.8</v>
      </c>
      <c r="AB33" s="3">
        <v>-9489.2474000000002</v>
      </c>
      <c r="AC33" s="3">
        <v>-7171.6481000000003</v>
      </c>
      <c r="AD33" s="3">
        <v>-3172.1309999999999</v>
      </c>
      <c r="AE33" s="3">
        <v>322.71710999999999</v>
      </c>
      <c r="AF33" s="3">
        <v>4471.4241000000002</v>
      </c>
      <c r="AG33" s="3">
        <v>-20593.278999999999</v>
      </c>
      <c r="AH33" s="3">
        <v>-3177.0288999999998</v>
      </c>
      <c r="AI33" s="3">
        <v>-2253.3440000000001</v>
      </c>
      <c r="AJ33" s="3">
        <v>-1888.2031999999999</v>
      </c>
      <c r="AK33" s="3">
        <v>-2320.6786000000002</v>
      </c>
      <c r="AL33" s="3">
        <v>-3616.0717</v>
      </c>
      <c r="AM33" s="3">
        <v>-2627.0286000000001</v>
      </c>
      <c r="AN33" s="3">
        <v>-1748.9571000000001</v>
      </c>
    </row>
    <row r="34" spans="1:40" x14ac:dyDescent="0.2">
      <c r="A34" s="3" t="s">
        <v>7</v>
      </c>
      <c r="B34" s="3" t="s">
        <v>8</v>
      </c>
      <c r="C34" s="3" t="s">
        <v>9</v>
      </c>
      <c r="D34" s="3" t="s">
        <v>45</v>
      </c>
      <c r="E34" s="3" t="s">
        <v>11</v>
      </c>
      <c r="F34" s="3" t="s">
        <v>12</v>
      </c>
      <c r="G34" s="3">
        <v>0</v>
      </c>
      <c r="H34" s="3">
        <v>1602.1013</v>
      </c>
      <c r="I34" s="3">
        <v>1559.2900999999999</v>
      </c>
      <c r="J34" s="3">
        <v>1733.3939</v>
      </c>
      <c r="K34" s="3">
        <v>1833.7697000000001</v>
      </c>
      <c r="L34" s="3">
        <v>2008.2322999999999</v>
      </c>
      <c r="M34" s="3">
        <v>2175.0650999999998</v>
      </c>
      <c r="N34" s="3">
        <v>2159.2995000000001</v>
      </c>
      <c r="O34" s="3">
        <v>2053.6686</v>
      </c>
      <c r="P34" s="3">
        <v>2248.1033000000002</v>
      </c>
      <c r="Q34" s="3">
        <v>2215.7474000000002</v>
      </c>
      <c r="R34" s="3">
        <v>2192.9985999999999</v>
      </c>
      <c r="S34" s="3">
        <v>2178.5549999999998</v>
      </c>
      <c r="T34" s="3">
        <v>2151.2455</v>
      </c>
      <c r="U34" s="3">
        <v>1852.9519</v>
      </c>
      <c r="V34" s="3">
        <v>1855.8701000000001</v>
      </c>
      <c r="W34" s="3">
        <v>1973.0962</v>
      </c>
      <c r="X34" s="3">
        <v>1970.8744999999999</v>
      </c>
      <c r="Y34" s="3">
        <v>1974.8729000000001</v>
      </c>
      <c r="Z34" s="3">
        <v>1974.9119000000001</v>
      </c>
      <c r="AA34" s="3">
        <v>1974.9675</v>
      </c>
      <c r="AB34" s="3">
        <v>1986.0313000000001</v>
      </c>
      <c r="AC34" s="3">
        <v>2000.8442</v>
      </c>
      <c r="AD34" s="3">
        <v>2015.5498</v>
      </c>
      <c r="AE34" s="3">
        <v>2008.1631</v>
      </c>
      <c r="AF34" s="3">
        <v>2011.8855000000001</v>
      </c>
      <c r="AG34" s="3">
        <v>2015.6638</v>
      </c>
      <c r="AH34" s="3">
        <v>2019.3412000000001</v>
      </c>
      <c r="AI34" s="3">
        <v>2019.4262000000001</v>
      </c>
      <c r="AJ34" s="3">
        <v>2033.2561000000001</v>
      </c>
      <c r="AK34" s="3">
        <v>2037.5915</v>
      </c>
      <c r="AL34" s="3">
        <v>2006.8933</v>
      </c>
      <c r="AM34" s="3">
        <v>2030.2713000000001</v>
      </c>
      <c r="AN34" s="3">
        <v>1983.1494</v>
      </c>
    </row>
    <row r="35" spans="1:40" x14ac:dyDescent="0.2">
      <c r="A35" s="3" t="s">
        <v>7</v>
      </c>
      <c r="B35" s="3" t="s">
        <v>8</v>
      </c>
      <c r="C35" s="3" t="s">
        <v>9</v>
      </c>
      <c r="D35" s="3" t="s">
        <v>46</v>
      </c>
      <c r="E35" s="3" t="s">
        <v>11</v>
      </c>
      <c r="F35" s="3" t="s">
        <v>12</v>
      </c>
      <c r="G35" s="3">
        <v>0</v>
      </c>
      <c r="H35" s="3">
        <v>394021.63</v>
      </c>
      <c r="I35" s="3">
        <v>380902.39</v>
      </c>
      <c r="J35" s="3">
        <v>406028.85</v>
      </c>
      <c r="K35" s="3">
        <v>415793.78</v>
      </c>
      <c r="L35" s="3">
        <v>421409.91</v>
      </c>
      <c r="M35" s="3">
        <v>448657.55</v>
      </c>
      <c r="N35" s="3">
        <v>459938.42</v>
      </c>
      <c r="O35" s="3">
        <v>470795.33</v>
      </c>
      <c r="P35" s="3">
        <v>472577.95</v>
      </c>
      <c r="Q35" s="3">
        <v>494590.58</v>
      </c>
      <c r="R35" s="3">
        <v>529100.67000000004</v>
      </c>
      <c r="S35" s="3">
        <v>512755.46</v>
      </c>
      <c r="T35" s="3">
        <v>552673.62</v>
      </c>
      <c r="U35" s="3">
        <v>570279.55000000005</v>
      </c>
      <c r="V35" s="3">
        <v>567047.25</v>
      </c>
      <c r="W35" s="3">
        <v>568776.76</v>
      </c>
      <c r="X35" s="3">
        <v>549365.61</v>
      </c>
      <c r="Y35" s="3">
        <v>577476.1</v>
      </c>
      <c r="Z35" s="3">
        <v>556113.11</v>
      </c>
      <c r="AA35" s="3">
        <v>495541.11</v>
      </c>
      <c r="AB35" s="3">
        <v>538549.67000000004</v>
      </c>
      <c r="AC35" s="3">
        <v>553141.76000000001</v>
      </c>
      <c r="AD35" s="3">
        <v>544897.42000000004</v>
      </c>
      <c r="AE35" s="3">
        <v>549656.82999999996</v>
      </c>
      <c r="AF35" s="3">
        <v>526801.74</v>
      </c>
      <c r="AG35" s="3">
        <v>569923.68000000005</v>
      </c>
      <c r="AH35" s="3">
        <v>546074.43000000005</v>
      </c>
      <c r="AI35" s="3">
        <v>549838.11</v>
      </c>
      <c r="AJ35" s="3">
        <v>565188.42000000004</v>
      </c>
      <c r="AK35" s="3">
        <v>559355.61</v>
      </c>
      <c r="AL35" s="3">
        <v>509033.11</v>
      </c>
      <c r="AM35" s="3">
        <v>519489.95</v>
      </c>
      <c r="AN35" s="3">
        <v>495841.84</v>
      </c>
    </row>
    <row r="36" spans="1:40" x14ac:dyDescent="0.2">
      <c r="A36" s="3" t="s">
        <v>7</v>
      </c>
      <c r="B36" s="3" t="s">
        <v>8</v>
      </c>
      <c r="C36" s="3" t="s">
        <v>9</v>
      </c>
      <c r="D36" s="3" t="s">
        <v>47</v>
      </c>
      <c r="E36" s="3" t="s">
        <v>11</v>
      </c>
      <c r="F36" s="3" t="s">
        <v>12</v>
      </c>
      <c r="G36" s="3">
        <v>0</v>
      </c>
      <c r="H36" s="3">
        <v>42313.493000000002</v>
      </c>
      <c r="I36" s="3">
        <v>41183.584999999999</v>
      </c>
      <c r="J36" s="3">
        <v>41948.957999999999</v>
      </c>
      <c r="K36" s="3">
        <v>39270.423999999999</v>
      </c>
      <c r="L36" s="3">
        <v>39614.995999999999</v>
      </c>
      <c r="M36" s="3">
        <v>39544.913999999997</v>
      </c>
      <c r="N36" s="3">
        <v>38578.324000000001</v>
      </c>
      <c r="O36" s="3">
        <v>39186.442999999999</v>
      </c>
      <c r="P36" s="3">
        <v>41737.298000000003</v>
      </c>
      <c r="Q36" s="3">
        <v>41970.525000000001</v>
      </c>
      <c r="R36" s="3">
        <v>48818.828000000001</v>
      </c>
      <c r="S36" s="3">
        <v>44188.680999999997</v>
      </c>
      <c r="T36" s="3">
        <v>40805.451000000001</v>
      </c>
      <c r="U36" s="3">
        <v>42024.684000000001</v>
      </c>
      <c r="V36" s="3">
        <v>42539.89</v>
      </c>
      <c r="W36" s="3">
        <v>42828.421000000002</v>
      </c>
      <c r="X36" s="3">
        <v>43385.231</v>
      </c>
      <c r="Y36" s="3">
        <v>42463.961000000003</v>
      </c>
      <c r="Z36" s="3">
        <v>42587.561000000002</v>
      </c>
      <c r="AA36" s="3">
        <v>40310.74</v>
      </c>
      <c r="AB36" s="3">
        <v>42176.555999999997</v>
      </c>
      <c r="AC36" s="3">
        <v>39934.675000000003</v>
      </c>
      <c r="AD36" s="3">
        <v>39672.072999999997</v>
      </c>
      <c r="AE36" s="3">
        <v>41378.749000000003</v>
      </c>
      <c r="AF36" s="3">
        <v>39006.254999999997</v>
      </c>
      <c r="AG36" s="3">
        <v>36709.794999999998</v>
      </c>
      <c r="AH36" s="3">
        <v>37132.413</v>
      </c>
      <c r="AI36" s="3">
        <v>36423.370000000003</v>
      </c>
      <c r="AJ36" s="3">
        <v>35717.879999999997</v>
      </c>
      <c r="AK36" s="3">
        <v>34899.139000000003</v>
      </c>
      <c r="AL36" s="3">
        <v>32747.113000000001</v>
      </c>
      <c r="AM36" s="3">
        <v>33850.283000000003</v>
      </c>
      <c r="AN36" s="3">
        <v>33386.695</v>
      </c>
    </row>
    <row r="37" spans="1:40" x14ac:dyDescent="0.2">
      <c r="A37" s="3" t="s">
        <v>7</v>
      </c>
      <c r="B37" s="3" t="s">
        <v>8</v>
      </c>
      <c r="C37" s="3" t="s">
        <v>9</v>
      </c>
      <c r="D37" s="3" t="s">
        <v>48</v>
      </c>
      <c r="E37" s="3" t="s">
        <v>11</v>
      </c>
      <c r="F37" s="3" t="s">
        <v>12</v>
      </c>
      <c r="G37" s="3">
        <v>0</v>
      </c>
      <c r="H37" s="3">
        <v>-34410.139000000003</v>
      </c>
      <c r="I37" s="3">
        <v>-31242.625</v>
      </c>
      <c r="J37" s="3">
        <v>-30210.370999999999</v>
      </c>
      <c r="K37" s="3">
        <v>-27552.616999999998</v>
      </c>
      <c r="L37" s="3">
        <v>-25142.159</v>
      </c>
      <c r="M37" s="3">
        <v>-21442.794999999998</v>
      </c>
      <c r="N37" s="3">
        <v>-15048.593000000001</v>
      </c>
      <c r="O37" s="3">
        <v>-11837.486999999999</v>
      </c>
      <c r="P37" s="3">
        <v>6164.3289000000004</v>
      </c>
      <c r="Q37" s="3">
        <v>-3624.5151000000001</v>
      </c>
      <c r="R37" s="3">
        <v>-14584.216</v>
      </c>
      <c r="S37" s="3">
        <v>-17179.099999999999</v>
      </c>
      <c r="T37" s="3">
        <v>-6712.3483999999999</v>
      </c>
      <c r="U37" s="3">
        <v>-17905.133999999998</v>
      </c>
      <c r="V37" s="3">
        <v>-7448.5025999999998</v>
      </c>
      <c r="W37" s="3">
        <v>-5522.9013000000004</v>
      </c>
      <c r="X37" s="3">
        <v>-6857.8387000000002</v>
      </c>
      <c r="Y37" s="3">
        <v>14002.8</v>
      </c>
      <c r="Z37" s="3">
        <v>15568.984</v>
      </c>
      <c r="AA37" s="3">
        <v>9563.3201000000008</v>
      </c>
      <c r="AB37" s="3">
        <v>1859.0838000000001</v>
      </c>
      <c r="AC37" s="3">
        <v>10363.633</v>
      </c>
      <c r="AD37" s="3">
        <v>20938.553</v>
      </c>
      <c r="AE37" s="3">
        <v>12840.983</v>
      </c>
      <c r="AF37" s="3">
        <v>16772.705000000002</v>
      </c>
      <c r="AG37" s="3">
        <v>32011</v>
      </c>
      <c r="AH37" s="3">
        <v>21061.817999999999</v>
      </c>
      <c r="AI37" s="3">
        <v>95228.671000000002</v>
      </c>
      <c r="AJ37" s="3">
        <v>32316.166000000001</v>
      </c>
      <c r="AK37" s="3">
        <v>35534.656999999999</v>
      </c>
      <c r="AL37" s="3">
        <v>29543.017</v>
      </c>
      <c r="AM37" s="3">
        <v>52999.315000000002</v>
      </c>
      <c r="AN37" s="3">
        <v>48211.641000000003</v>
      </c>
    </row>
    <row r="38" spans="1:40" x14ac:dyDescent="0.2">
      <c r="A38" s="3" t="s">
        <v>7</v>
      </c>
      <c r="B38" s="3" t="s">
        <v>8</v>
      </c>
      <c r="C38" s="3" t="s">
        <v>9</v>
      </c>
      <c r="D38" s="3" t="s">
        <v>49</v>
      </c>
      <c r="E38" s="3" t="s">
        <v>11</v>
      </c>
      <c r="F38" s="3" t="s">
        <v>12</v>
      </c>
      <c r="G38" s="3">
        <v>0</v>
      </c>
      <c r="H38" s="3">
        <v>2754450.2</v>
      </c>
      <c r="I38" s="3">
        <v>2846606.3</v>
      </c>
      <c r="J38" s="3">
        <v>2924932.3</v>
      </c>
      <c r="K38" s="3">
        <v>3104073.3</v>
      </c>
      <c r="L38" s="3">
        <v>2766048.9</v>
      </c>
      <c r="M38" s="3">
        <v>3024362.5</v>
      </c>
      <c r="N38" s="3">
        <v>3160697.4</v>
      </c>
      <c r="O38" s="3">
        <v>3196389.7</v>
      </c>
      <c r="P38" s="3">
        <v>3019068.6</v>
      </c>
      <c r="Q38" s="3">
        <v>3012831</v>
      </c>
      <c r="R38" s="3">
        <v>3130859.9</v>
      </c>
      <c r="S38" s="3">
        <v>3198049.8</v>
      </c>
      <c r="T38" s="3">
        <v>3550228.4</v>
      </c>
      <c r="U38" s="3">
        <v>4318836.5</v>
      </c>
      <c r="V38" s="3">
        <v>5019869</v>
      </c>
      <c r="W38" s="3">
        <v>5731285.9000000004</v>
      </c>
      <c r="X38" s="3">
        <v>6253490</v>
      </c>
      <c r="Y38" s="3">
        <v>6620205.5</v>
      </c>
      <c r="Z38" s="3">
        <v>6980206.9000000004</v>
      </c>
      <c r="AA38" s="3">
        <v>7265794.2999999998</v>
      </c>
      <c r="AB38" s="3">
        <v>7876775.5</v>
      </c>
      <c r="AC38" s="3">
        <v>9027580.5</v>
      </c>
      <c r="AD38" s="3">
        <v>9545453.4000000004</v>
      </c>
      <c r="AE38" s="3">
        <v>9530718.0999999996</v>
      </c>
      <c r="AF38" s="3">
        <v>9428431.0999999996</v>
      </c>
      <c r="AG38" s="3">
        <v>9567789.5</v>
      </c>
      <c r="AH38" s="3">
        <v>9419016.4000000004</v>
      </c>
      <c r="AI38" s="3">
        <v>9639313.5999999996</v>
      </c>
      <c r="AJ38" s="3">
        <v>10053662</v>
      </c>
      <c r="AK38" s="3">
        <v>10480205</v>
      </c>
      <c r="AL38" s="3">
        <v>10746769</v>
      </c>
      <c r="AM38" s="3">
        <v>11145837</v>
      </c>
      <c r="AN38" s="3">
        <v>10155997</v>
      </c>
    </row>
    <row r="39" spans="1:40" x14ac:dyDescent="0.2">
      <c r="A39" s="3" t="s">
        <v>7</v>
      </c>
      <c r="B39" s="3" t="s">
        <v>8</v>
      </c>
      <c r="C39" s="3" t="s">
        <v>9</v>
      </c>
      <c r="D39" s="3" t="s">
        <v>50</v>
      </c>
      <c r="E39" s="3" t="s">
        <v>11</v>
      </c>
      <c r="F39" s="3" t="s">
        <v>12</v>
      </c>
      <c r="G39" s="3">
        <v>0</v>
      </c>
      <c r="H39" s="3">
        <v>86740.846999999994</v>
      </c>
      <c r="I39" s="3">
        <v>83958.428</v>
      </c>
      <c r="J39" s="3">
        <v>90950.043999999994</v>
      </c>
      <c r="K39" s="3">
        <v>96441.566999999995</v>
      </c>
      <c r="L39" s="3">
        <v>102964.88</v>
      </c>
      <c r="M39" s="3">
        <v>112718.32</v>
      </c>
      <c r="N39" s="3">
        <v>113305.93</v>
      </c>
      <c r="O39" s="3">
        <v>107685.33</v>
      </c>
      <c r="P39" s="3">
        <v>115941.61</v>
      </c>
      <c r="Q39" s="3">
        <v>113115.04</v>
      </c>
      <c r="R39" s="3">
        <v>112448.99</v>
      </c>
      <c r="S39" s="3">
        <v>113811.74</v>
      </c>
      <c r="T39" s="3">
        <v>112400.26</v>
      </c>
      <c r="U39" s="3">
        <v>97110.251000000004</v>
      </c>
      <c r="V39" s="3">
        <v>99347.001999999993</v>
      </c>
      <c r="W39" s="3">
        <v>104888.62</v>
      </c>
      <c r="X39" s="3">
        <v>103491.54</v>
      </c>
      <c r="Y39" s="3">
        <v>103316.62</v>
      </c>
      <c r="Z39" s="3">
        <v>103408.08</v>
      </c>
      <c r="AA39" s="3">
        <v>102312.17</v>
      </c>
      <c r="AB39" s="3">
        <v>102884.87</v>
      </c>
      <c r="AC39" s="3">
        <v>103281.45</v>
      </c>
      <c r="AD39" s="3">
        <v>105345.4</v>
      </c>
      <c r="AE39" s="3">
        <v>106413.43</v>
      </c>
      <c r="AF39" s="3">
        <v>106781.49</v>
      </c>
      <c r="AG39" s="3">
        <v>106389.85</v>
      </c>
      <c r="AH39" s="3">
        <v>108871.28</v>
      </c>
      <c r="AI39" s="3">
        <v>108902.17</v>
      </c>
      <c r="AJ39" s="3">
        <v>109169.19</v>
      </c>
      <c r="AK39" s="3">
        <v>109683.49</v>
      </c>
      <c r="AL39" s="3">
        <v>109662.04</v>
      </c>
      <c r="AM39" s="3">
        <v>110583.99</v>
      </c>
      <c r="AN39" s="3">
        <v>109960.31</v>
      </c>
    </row>
    <row r="40" spans="1:40" x14ac:dyDescent="0.2">
      <c r="A40" s="3" t="s">
        <v>7</v>
      </c>
      <c r="B40" s="3" t="s">
        <v>8</v>
      </c>
      <c r="C40" s="3" t="s">
        <v>9</v>
      </c>
      <c r="D40" s="3" t="s">
        <v>51</v>
      </c>
      <c r="E40" s="3" t="s">
        <v>11</v>
      </c>
      <c r="F40" s="3" t="s">
        <v>12</v>
      </c>
      <c r="G40" s="3">
        <v>0</v>
      </c>
      <c r="H40" s="3">
        <v>17986.167000000001</v>
      </c>
      <c r="I40" s="3">
        <v>17116.798999999999</v>
      </c>
      <c r="J40" s="3">
        <v>21067.752</v>
      </c>
      <c r="K40" s="3">
        <v>22296.537</v>
      </c>
      <c r="L40" s="3">
        <v>23960.618999999999</v>
      </c>
      <c r="M40" s="3">
        <v>25935.346000000001</v>
      </c>
      <c r="N40" s="3">
        <v>26421.462</v>
      </c>
      <c r="O40" s="3">
        <v>24840.876</v>
      </c>
      <c r="P40" s="3">
        <v>26447.56</v>
      </c>
      <c r="Q40" s="3">
        <v>25918.687000000002</v>
      </c>
      <c r="R40" s="3">
        <v>26024.651999999998</v>
      </c>
      <c r="S40" s="3">
        <v>26081.797999999999</v>
      </c>
      <c r="T40" s="3">
        <v>25584.425999999999</v>
      </c>
      <c r="U40" s="3">
        <v>23435.946</v>
      </c>
      <c r="V40" s="3">
        <v>23446.673999999999</v>
      </c>
      <c r="W40" s="3">
        <v>24162.284</v>
      </c>
      <c r="X40" s="3">
        <v>24070.646000000001</v>
      </c>
      <c r="Y40" s="3">
        <v>26022.996999999999</v>
      </c>
      <c r="Z40" s="3">
        <v>25951.620999999999</v>
      </c>
      <c r="AA40" s="3">
        <v>27173.082999999999</v>
      </c>
      <c r="AB40" s="3">
        <v>27168.491000000002</v>
      </c>
      <c r="AC40" s="3">
        <v>26753.597000000002</v>
      </c>
      <c r="AD40" s="3">
        <v>26313.204000000002</v>
      </c>
      <c r="AE40" s="3">
        <v>25496.537</v>
      </c>
      <c r="AF40" s="3">
        <v>27399.63</v>
      </c>
      <c r="AG40" s="3">
        <v>28694.138999999999</v>
      </c>
      <c r="AH40" s="3">
        <v>29141.491000000002</v>
      </c>
      <c r="AI40" s="3">
        <v>28437.076000000001</v>
      </c>
      <c r="AJ40" s="3">
        <v>28852.243999999999</v>
      </c>
      <c r="AK40" s="3">
        <v>28929.967000000001</v>
      </c>
      <c r="AL40" s="3">
        <v>28259.935000000001</v>
      </c>
      <c r="AM40" s="3">
        <v>28973.579000000002</v>
      </c>
      <c r="AN40" s="3">
        <v>26113.003000000001</v>
      </c>
    </row>
    <row r="41" spans="1:40" x14ac:dyDescent="0.2">
      <c r="A41" s="3" t="s">
        <v>7</v>
      </c>
      <c r="B41" s="3" t="s">
        <v>8</v>
      </c>
      <c r="C41" s="3" t="s">
        <v>9</v>
      </c>
      <c r="D41" s="3" t="s">
        <v>52</v>
      </c>
      <c r="E41" s="3" t="s">
        <v>11</v>
      </c>
      <c r="F41" s="3" t="s">
        <v>12</v>
      </c>
      <c r="G41" s="3">
        <v>0</v>
      </c>
      <c r="H41" s="3">
        <v>74215.111000000004</v>
      </c>
      <c r="I41" s="3">
        <v>71215.269</v>
      </c>
      <c r="J41" s="3">
        <v>77546.067999999999</v>
      </c>
      <c r="K41" s="3">
        <v>81174.724000000002</v>
      </c>
      <c r="L41" s="3">
        <v>-180632.87</v>
      </c>
      <c r="M41" s="3">
        <v>-165933.97</v>
      </c>
      <c r="N41" s="3">
        <v>-151001.43</v>
      </c>
      <c r="O41" s="3">
        <v>-136188.44</v>
      </c>
      <c r="P41" s="3">
        <v>-121568.39</v>
      </c>
      <c r="Q41" s="3">
        <v>-107000.55</v>
      </c>
      <c r="R41" s="3">
        <v>-345035.34</v>
      </c>
      <c r="S41" s="3">
        <v>-352561.07</v>
      </c>
      <c r="T41" s="3">
        <v>-174966.93</v>
      </c>
      <c r="U41" s="3">
        <v>-178060.76</v>
      </c>
      <c r="V41" s="3">
        <v>82862.444000000003</v>
      </c>
      <c r="W41" s="3">
        <v>87606.129000000001</v>
      </c>
      <c r="X41" s="3">
        <v>-45662.637000000002</v>
      </c>
      <c r="Y41" s="3">
        <v>-45266.131000000001</v>
      </c>
      <c r="Z41" s="3">
        <v>-45067.091</v>
      </c>
      <c r="AA41" s="3">
        <v>-45415.425999999999</v>
      </c>
      <c r="AB41" s="3">
        <v>-44938.896000000001</v>
      </c>
      <c r="AC41" s="3">
        <v>-44053.83</v>
      </c>
      <c r="AD41" s="3">
        <v>-44470.972000000002</v>
      </c>
      <c r="AE41" s="3">
        <v>-42279.474000000002</v>
      </c>
      <c r="AF41" s="3">
        <v>-40125.089999999997</v>
      </c>
      <c r="AG41" s="3">
        <v>-43650.373</v>
      </c>
      <c r="AH41" s="3">
        <v>-45086.137000000002</v>
      </c>
      <c r="AI41" s="3">
        <v>-44438.26</v>
      </c>
      <c r="AJ41" s="3">
        <v>-43371.347999999998</v>
      </c>
      <c r="AK41" s="3">
        <v>-43095.748</v>
      </c>
      <c r="AL41" s="3">
        <v>-43593.224999999999</v>
      </c>
      <c r="AM41" s="3">
        <v>-43100.118999999999</v>
      </c>
      <c r="AN41" s="3">
        <v>-44208.682000000001</v>
      </c>
    </row>
    <row r="42" spans="1:40" x14ac:dyDescent="0.2">
      <c r="A42" s="3" t="s">
        <v>7</v>
      </c>
      <c r="B42" s="3" t="s">
        <v>8</v>
      </c>
      <c r="C42" s="3" t="s">
        <v>9</v>
      </c>
      <c r="D42" s="3" t="s">
        <v>53</v>
      </c>
      <c r="E42" s="3" t="s">
        <v>11</v>
      </c>
      <c r="F42" s="3" t="s">
        <v>12</v>
      </c>
      <c r="G42" s="3">
        <v>0</v>
      </c>
      <c r="H42" s="3">
        <v>38743.946000000004</v>
      </c>
      <c r="I42" s="3">
        <v>37795.853999999999</v>
      </c>
      <c r="J42" s="3">
        <v>41290.957000000002</v>
      </c>
      <c r="K42" s="3">
        <v>43031.512999999999</v>
      </c>
      <c r="L42" s="3">
        <v>46935.351999999999</v>
      </c>
      <c r="M42" s="3">
        <v>50154.232000000004</v>
      </c>
      <c r="N42" s="3">
        <v>50675.004000000001</v>
      </c>
      <c r="O42" s="3">
        <v>49121.538999999997</v>
      </c>
      <c r="P42" s="3">
        <v>52032.39</v>
      </c>
      <c r="Q42" s="3">
        <v>51180.523999999998</v>
      </c>
      <c r="R42" s="3">
        <v>51054.92</v>
      </c>
      <c r="S42" s="3">
        <v>51158.875</v>
      </c>
      <c r="T42" s="3">
        <v>49001.19</v>
      </c>
      <c r="U42" s="3">
        <v>44006.796999999999</v>
      </c>
      <c r="V42" s="3">
        <v>44111.767999999996</v>
      </c>
      <c r="W42" s="3">
        <v>47132.288</v>
      </c>
      <c r="X42" s="3">
        <v>47227.373</v>
      </c>
      <c r="Y42" s="3">
        <v>46681.508000000002</v>
      </c>
      <c r="Z42" s="3">
        <v>46688.951999999997</v>
      </c>
      <c r="AA42" s="3">
        <v>47377.042999999998</v>
      </c>
      <c r="AB42" s="3">
        <v>47739.235000000001</v>
      </c>
      <c r="AC42" s="3">
        <v>47319.599000000002</v>
      </c>
      <c r="AD42" s="3">
        <v>47483.243000000002</v>
      </c>
      <c r="AE42" s="3">
        <v>48384.262999999999</v>
      </c>
      <c r="AF42" s="3">
        <v>47951.336000000003</v>
      </c>
      <c r="AG42" s="3">
        <v>48131.360999999997</v>
      </c>
      <c r="AH42" s="3">
        <v>48303.845999999998</v>
      </c>
      <c r="AI42" s="3">
        <v>48172.158000000003</v>
      </c>
      <c r="AJ42" s="3">
        <v>48611.290999999997</v>
      </c>
      <c r="AK42" s="3">
        <v>48844.000999999997</v>
      </c>
      <c r="AL42" s="3">
        <v>48738.720999999998</v>
      </c>
      <c r="AM42" s="3">
        <v>48497.404000000002</v>
      </c>
      <c r="AN42" s="3">
        <v>45208.985000000001</v>
      </c>
    </row>
    <row r="43" spans="1:40" x14ac:dyDescent="0.2">
      <c r="A43" s="3" t="s">
        <v>7</v>
      </c>
      <c r="B43" s="3" t="s">
        <v>8</v>
      </c>
      <c r="C43" s="3" t="s">
        <v>9</v>
      </c>
      <c r="D43" s="3" t="s">
        <v>54</v>
      </c>
      <c r="E43" s="3" t="s">
        <v>11</v>
      </c>
      <c r="F43" s="3" t="s">
        <v>12</v>
      </c>
      <c r="G43" s="3">
        <v>0</v>
      </c>
      <c r="H43" s="3">
        <v>36.725431</v>
      </c>
      <c r="I43" s="3">
        <v>36.710256000000001</v>
      </c>
      <c r="J43" s="3">
        <v>36.732168000000001</v>
      </c>
      <c r="K43" s="3">
        <v>40.397458</v>
      </c>
      <c r="L43" s="3">
        <v>40.397889999999997</v>
      </c>
      <c r="M43" s="3">
        <v>40.406039</v>
      </c>
      <c r="N43" s="3">
        <v>47.746550999999997</v>
      </c>
      <c r="O43" s="3">
        <v>47.751809000000002</v>
      </c>
      <c r="P43" s="3">
        <v>47.745719000000001</v>
      </c>
      <c r="Q43" s="3">
        <v>47.747469000000002</v>
      </c>
      <c r="R43" s="3">
        <v>47.793066000000003</v>
      </c>
      <c r="S43" s="3">
        <v>33.097901999999998</v>
      </c>
      <c r="T43" s="3">
        <v>22.042469000000001</v>
      </c>
      <c r="U43" s="3">
        <v>29.374739999999999</v>
      </c>
      <c r="V43" s="3">
        <v>47.748755000000003</v>
      </c>
      <c r="W43" s="3">
        <v>55.130375000000001</v>
      </c>
      <c r="X43" s="3">
        <v>47.814422999999998</v>
      </c>
      <c r="Y43" s="3">
        <v>47.778472000000001</v>
      </c>
      <c r="Z43" s="3">
        <v>47.768884999999997</v>
      </c>
      <c r="AA43" s="3">
        <v>44.090988000000003</v>
      </c>
      <c r="AB43" s="3">
        <v>51.421332999999997</v>
      </c>
      <c r="AC43" s="3">
        <v>58.751381000000002</v>
      </c>
      <c r="AD43" s="3">
        <v>62.440963000000004</v>
      </c>
      <c r="AE43" s="3">
        <v>62.438636000000002</v>
      </c>
      <c r="AF43" s="3">
        <v>66.152486999999994</v>
      </c>
      <c r="AG43" s="3">
        <v>62.482720999999998</v>
      </c>
      <c r="AH43" s="3">
        <v>62.488143000000001</v>
      </c>
      <c r="AI43" s="3">
        <v>69.940486000000007</v>
      </c>
      <c r="AJ43" s="3">
        <v>72.244254999999995</v>
      </c>
      <c r="AK43" s="3">
        <v>78.059504000000004</v>
      </c>
      <c r="AL43" s="3">
        <v>78.366462999999996</v>
      </c>
      <c r="AM43" s="3">
        <v>80.700863999999996</v>
      </c>
      <c r="AN43" s="3">
        <v>80.427330999999995</v>
      </c>
    </row>
    <row r="44" spans="1:40" x14ac:dyDescent="0.2">
      <c r="A44" s="3" t="s">
        <v>7</v>
      </c>
      <c r="B44" s="3" t="s">
        <v>8</v>
      </c>
      <c r="C44" s="3" t="s">
        <v>9</v>
      </c>
      <c r="D44" s="3" t="s">
        <v>55</v>
      </c>
      <c r="E44" s="3" t="s">
        <v>11</v>
      </c>
      <c r="F44" s="3" t="s">
        <v>12</v>
      </c>
      <c r="G44" s="3">
        <v>0</v>
      </c>
      <c r="H44" s="3">
        <v>166929.97</v>
      </c>
      <c r="I44" s="3">
        <v>169956.9</v>
      </c>
      <c r="J44" s="3">
        <v>174086.91</v>
      </c>
      <c r="K44" s="3">
        <v>176280.46</v>
      </c>
      <c r="L44" s="3">
        <v>177388.6</v>
      </c>
      <c r="M44" s="3">
        <v>179713.38</v>
      </c>
      <c r="N44" s="3">
        <v>179875.15</v>
      </c>
      <c r="O44" s="3">
        <v>186357.93</v>
      </c>
      <c r="P44" s="3">
        <v>185412.18</v>
      </c>
      <c r="Q44" s="3">
        <v>180132.88</v>
      </c>
      <c r="R44" s="3">
        <v>163680.4</v>
      </c>
      <c r="S44" s="3">
        <v>142819.48000000001</v>
      </c>
      <c r="T44" s="3">
        <v>141764.47</v>
      </c>
      <c r="U44" s="3">
        <v>157657.65</v>
      </c>
      <c r="V44" s="3">
        <v>158707.47</v>
      </c>
      <c r="W44" s="3">
        <v>150014.41</v>
      </c>
      <c r="X44" s="3">
        <v>151424.46</v>
      </c>
      <c r="Y44" s="3">
        <v>153513.57999999999</v>
      </c>
      <c r="Z44" s="3">
        <v>149272.64000000001</v>
      </c>
      <c r="AA44" s="3">
        <v>147228.95000000001</v>
      </c>
      <c r="AB44" s="3">
        <v>154223.35999999999</v>
      </c>
      <c r="AC44" s="3">
        <v>161231.64000000001</v>
      </c>
      <c r="AD44" s="3">
        <v>163495.75</v>
      </c>
      <c r="AE44" s="3">
        <v>153118.5</v>
      </c>
      <c r="AF44" s="3">
        <v>158942.20000000001</v>
      </c>
      <c r="AG44" s="3">
        <v>153585.12</v>
      </c>
      <c r="AH44" s="3">
        <v>172665.75</v>
      </c>
      <c r="AI44" s="3">
        <v>193066.77</v>
      </c>
      <c r="AJ44" s="3">
        <v>188820.66</v>
      </c>
      <c r="AK44" s="3">
        <v>179742.24</v>
      </c>
      <c r="AL44" s="3">
        <v>169882.79</v>
      </c>
      <c r="AM44" s="3">
        <v>176554.56</v>
      </c>
      <c r="AN44" s="3">
        <v>178554.08</v>
      </c>
    </row>
    <row r="45" spans="1:40" x14ac:dyDescent="0.2">
      <c r="A45" s="3" t="s">
        <v>7</v>
      </c>
      <c r="B45" s="3" t="s">
        <v>8</v>
      </c>
      <c r="C45" s="3" t="s">
        <v>9</v>
      </c>
      <c r="D45" s="3" t="s">
        <v>56</v>
      </c>
      <c r="E45" s="3" t="s">
        <v>11</v>
      </c>
      <c r="F45" s="3" t="s">
        <v>12</v>
      </c>
      <c r="G45" s="3">
        <v>0</v>
      </c>
      <c r="H45" s="3">
        <v>63.762475999999999</v>
      </c>
      <c r="I45" s="3">
        <v>67.497533000000004</v>
      </c>
      <c r="J45" s="3">
        <v>67.488494000000003</v>
      </c>
      <c r="K45" s="3">
        <v>71.198634999999996</v>
      </c>
      <c r="L45" s="3">
        <v>71.232904000000005</v>
      </c>
      <c r="M45" s="3">
        <v>74.933323000000001</v>
      </c>
      <c r="N45" s="3">
        <v>78.643467999999999</v>
      </c>
      <c r="O45" s="3">
        <v>82.352847999999994</v>
      </c>
      <c r="P45" s="3">
        <v>89.750046999999995</v>
      </c>
      <c r="Q45" s="3">
        <v>93.478329000000002</v>
      </c>
      <c r="R45" s="3">
        <v>104.57138999999999</v>
      </c>
      <c r="S45" s="3">
        <v>104.62991</v>
      </c>
      <c r="T45" s="3">
        <v>104.696</v>
      </c>
      <c r="U45" s="3">
        <v>133.94016999999999</v>
      </c>
      <c r="V45" s="3">
        <v>145.20303999999999</v>
      </c>
      <c r="W45" s="3">
        <v>141.54677000000001</v>
      </c>
      <c r="X45" s="3">
        <v>163.63432</v>
      </c>
      <c r="Y45" s="3">
        <v>104.96705</v>
      </c>
      <c r="Z45" s="3">
        <v>108.63798</v>
      </c>
      <c r="AA45" s="3">
        <v>134.37702999999999</v>
      </c>
      <c r="AB45" s="3">
        <v>163.78264999999999</v>
      </c>
      <c r="AC45" s="3">
        <v>138.15799999999999</v>
      </c>
      <c r="AD45" s="3">
        <v>145.51375999999999</v>
      </c>
      <c r="AE45" s="3">
        <v>178.69006999999999</v>
      </c>
      <c r="AF45" s="3">
        <v>156.64036999999999</v>
      </c>
      <c r="AG45" s="3">
        <v>171.28065000000001</v>
      </c>
      <c r="AH45" s="3">
        <v>204.31162</v>
      </c>
      <c r="AI45" s="3">
        <v>241.14232999999999</v>
      </c>
      <c r="AJ45" s="3">
        <v>260.52643999999998</v>
      </c>
      <c r="AK45" s="3">
        <v>284.38864000000001</v>
      </c>
      <c r="AL45" s="3">
        <v>249.37723</v>
      </c>
      <c r="AM45" s="3">
        <v>266.29563999999999</v>
      </c>
      <c r="AN45" s="3">
        <v>0</v>
      </c>
    </row>
    <row r="46" spans="1:40" x14ac:dyDescent="0.2">
      <c r="A46" s="3" t="s">
        <v>7</v>
      </c>
      <c r="B46" s="3" t="s">
        <v>8</v>
      </c>
      <c r="C46" s="3" t="s">
        <v>9</v>
      </c>
      <c r="D46" s="3" t="s">
        <v>57</v>
      </c>
      <c r="E46" s="3" t="s">
        <v>11</v>
      </c>
      <c r="F46" s="3" t="s">
        <v>12</v>
      </c>
      <c r="G46" s="3">
        <v>0</v>
      </c>
      <c r="H46" s="3">
        <v>173.45325</v>
      </c>
      <c r="I46" s="3">
        <v>180.13264000000001</v>
      </c>
      <c r="J46" s="3">
        <v>193.44462999999999</v>
      </c>
      <c r="K46" s="3">
        <v>200.11234999999999</v>
      </c>
      <c r="L46" s="3">
        <v>206.78256999999999</v>
      </c>
      <c r="M46" s="3">
        <v>23.458002</v>
      </c>
      <c r="N46" s="3">
        <v>35.792886000000003</v>
      </c>
      <c r="O46" s="3">
        <v>16.846029000000001</v>
      </c>
      <c r="P46" s="3">
        <v>13.833119999999999</v>
      </c>
      <c r="Q46" s="3">
        <v>32.957707999999997</v>
      </c>
      <c r="R46" s="3">
        <v>58.573104000000001</v>
      </c>
      <c r="S46" s="3">
        <v>71.199459000000004</v>
      </c>
      <c r="T46" s="3">
        <v>114.31739</v>
      </c>
      <c r="U46" s="3">
        <v>148.44188</v>
      </c>
      <c r="V46" s="3">
        <v>170.40888000000001</v>
      </c>
      <c r="W46" s="3">
        <v>297.40499999999997</v>
      </c>
      <c r="X46" s="3">
        <v>308.06198999999998</v>
      </c>
      <c r="Y46" s="3">
        <v>317.11649999999997</v>
      </c>
      <c r="Z46" s="3">
        <v>252.0744</v>
      </c>
      <c r="AA46" s="3">
        <v>281.21641</v>
      </c>
      <c r="AB46" s="3">
        <v>292.85000000000002</v>
      </c>
      <c r="AC46" s="3">
        <v>348.09647000000001</v>
      </c>
      <c r="AD46" s="3">
        <v>240.25959</v>
      </c>
      <c r="AE46" s="3">
        <v>233.43031999999999</v>
      </c>
      <c r="AF46" s="3">
        <v>226.50689</v>
      </c>
      <c r="AG46" s="3">
        <v>229.87746999999999</v>
      </c>
      <c r="AH46" s="3">
        <v>275.03169000000003</v>
      </c>
      <c r="AI46" s="3">
        <v>313.33756</v>
      </c>
      <c r="AJ46" s="3">
        <v>474.03167000000002</v>
      </c>
      <c r="AK46" s="3">
        <v>499.76999000000001</v>
      </c>
      <c r="AL46" s="3">
        <v>498.41228999999998</v>
      </c>
      <c r="AM46" s="3">
        <v>553.46558000000005</v>
      </c>
      <c r="AN46" s="3">
        <v>571.30147999999997</v>
      </c>
    </row>
    <row r="47" spans="1:40" x14ac:dyDescent="0.2">
      <c r="A47" s="3" t="s">
        <v>7</v>
      </c>
      <c r="B47" s="3" t="s">
        <v>8</v>
      </c>
      <c r="C47" s="3" t="s">
        <v>9</v>
      </c>
      <c r="D47" s="3" t="s">
        <v>58</v>
      </c>
      <c r="E47" s="3" t="s">
        <v>11</v>
      </c>
      <c r="F47" s="3" t="s">
        <v>12</v>
      </c>
      <c r="G47" s="3">
        <v>0</v>
      </c>
      <c r="H47" s="3">
        <v>32153.827000000001</v>
      </c>
      <c r="I47" s="3">
        <v>29372.832999999999</v>
      </c>
      <c r="J47" s="3">
        <v>26655.474999999999</v>
      </c>
      <c r="K47" s="3">
        <v>23625.044000000002</v>
      </c>
      <c r="L47" s="3">
        <v>21781.595000000001</v>
      </c>
      <c r="M47" s="3">
        <v>18201.785</v>
      </c>
      <c r="N47" s="3">
        <v>14943.962</v>
      </c>
      <c r="O47" s="3">
        <v>17000.277999999998</v>
      </c>
      <c r="P47" s="3">
        <v>19133.454000000002</v>
      </c>
      <c r="Q47" s="3">
        <v>21118.007000000001</v>
      </c>
      <c r="R47" s="3">
        <v>22909.061000000002</v>
      </c>
      <c r="S47" s="3">
        <v>20634.773000000001</v>
      </c>
      <c r="T47" s="3">
        <v>18652.837</v>
      </c>
      <c r="U47" s="3">
        <v>16474.717000000001</v>
      </c>
      <c r="V47" s="3">
        <v>14231.57</v>
      </c>
      <c r="W47" s="3">
        <v>11555.956</v>
      </c>
      <c r="X47" s="3">
        <v>11691.433000000001</v>
      </c>
      <c r="Y47" s="3">
        <v>12232.456</v>
      </c>
      <c r="Z47" s="3">
        <v>12083.382</v>
      </c>
      <c r="AA47" s="3">
        <v>11707.880999999999</v>
      </c>
      <c r="AB47" s="3">
        <v>11151.487999999999</v>
      </c>
      <c r="AC47" s="3">
        <v>11508.65</v>
      </c>
      <c r="AD47" s="3">
        <v>11932.609</v>
      </c>
      <c r="AE47" s="3">
        <v>12872.603999999999</v>
      </c>
      <c r="AF47" s="3">
        <v>6794.3339999999998</v>
      </c>
      <c r="AG47" s="3">
        <v>8207.2985000000008</v>
      </c>
      <c r="AH47" s="3">
        <v>6768.7242999999999</v>
      </c>
      <c r="AI47" s="3">
        <v>5526.8684999999996</v>
      </c>
      <c r="AJ47" s="3">
        <v>7732.7878000000001</v>
      </c>
      <c r="AK47" s="3">
        <v>8581.1188000000002</v>
      </c>
      <c r="AL47" s="3">
        <v>7062.1018000000004</v>
      </c>
      <c r="AM47" s="3">
        <v>8169.2619999999997</v>
      </c>
      <c r="AN47" s="3">
        <v>8374.9837000000007</v>
      </c>
    </row>
    <row r="48" spans="1:40" x14ac:dyDescent="0.2">
      <c r="A48" s="3" t="s">
        <v>7</v>
      </c>
      <c r="B48" s="3" t="s">
        <v>8</v>
      </c>
      <c r="C48" s="3" t="s">
        <v>9</v>
      </c>
      <c r="D48" s="3" t="s">
        <v>59</v>
      </c>
      <c r="E48" s="3" t="s">
        <v>11</v>
      </c>
      <c r="F48" s="3" t="s">
        <v>12</v>
      </c>
      <c r="G48" s="3">
        <v>0</v>
      </c>
      <c r="H48" s="3">
        <v>23535.657999999999</v>
      </c>
      <c r="I48" s="3">
        <v>18796.277999999998</v>
      </c>
      <c r="J48" s="3">
        <v>9930.32</v>
      </c>
      <c r="K48" s="3">
        <v>8523.2607000000007</v>
      </c>
      <c r="L48" s="3">
        <v>9592.4982999999993</v>
      </c>
      <c r="M48" s="3">
        <v>13047.726000000001</v>
      </c>
      <c r="N48" s="3">
        <v>13457.16</v>
      </c>
      <c r="O48" s="3">
        <v>13629.583000000001</v>
      </c>
      <c r="P48" s="3">
        <v>15324.62</v>
      </c>
      <c r="Q48" s="3">
        <v>14850.19</v>
      </c>
      <c r="R48" s="3">
        <v>14281.571</v>
      </c>
      <c r="S48" s="3">
        <v>12368.745999999999</v>
      </c>
      <c r="T48" s="3">
        <v>11872.018</v>
      </c>
      <c r="U48" s="3">
        <v>9788.4917000000005</v>
      </c>
      <c r="V48" s="3">
        <v>7945.8715000000002</v>
      </c>
      <c r="W48" s="3">
        <v>7579.5958000000001</v>
      </c>
      <c r="X48" s="3">
        <v>6699.8195999999998</v>
      </c>
      <c r="Y48" s="3">
        <v>4835.5824000000002</v>
      </c>
      <c r="Z48" s="3">
        <v>5253.6728999999996</v>
      </c>
      <c r="AA48" s="3">
        <v>4080.8386</v>
      </c>
      <c r="AB48" s="3">
        <v>7839.9712</v>
      </c>
      <c r="AC48" s="3">
        <v>4944.7242999999999</v>
      </c>
      <c r="AD48" s="3">
        <v>6707.1316999999999</v>
      </c>
      <c r="AE48" s="3">
        <v>5143.3454000000002</v>
      </c>
      <c r="AF48" s="3">
        <v>4829.4360999999999</v>
      </c>
      <c r="AG48" s="3">
        <v>6362.9076999999997</v>
      </c>
      <c r="AH48" s="3">
        <v>4868.2909</v>
      </c>
      <c r="AI48" s="3">
        <v>2257.5437999999999</v>
      </c>
      <c r="AJ48" s="3">
        <v>3006.3791000000001</v>
      </c>
      <c r="AK48" s="3">
        <v>3535.9315000000001</v>
      </c>
      <c r="AL48" s="3">
        <v>863.13234</v>
      </c>
      <c r="AM48" s="3">
        <v>501.02697999999998</v>
      </c>
      <c r="AN48" s="3">
        <v>777.86093000000005</v>
      </c>
    </row>
    <row r="49" spans="1:40" x14ac:dyDescent="0.2">
      <c r="A49" s="3" t="s">
        <v>7</v>
      </c>
      <c r="B49" s="3" t="s">
        <v>8</v>
      </c>
      <c r="C49" s="3" t="s">
        <v>9</v>
      </c>
      <c r="D49" s="3" t="s">
        <v>60</v>
      </c>
      <c r="E49" s="3" t="s">
        <v>11</v>
      </c>
      <c r="F49" s="3" t="s">
        <v>12</v>
      </c>
      <c r="G49" s="3">
        <v>0</v>
      </c>
      <c r="H49" s="3">
        <v>4491.7317999999996</v>
      </c>
      <c r="I49" s="3">
        <v>4966.0460000000003</v>
      </c>
      <c r="J49" s="3">
        <v>5332.9232000000002</v>
      </c>
      <c r="K49" s="3">
        <v>5574.0605999999998</v>
      </c>
      <c r="L49" s="3">
        <v>5807.0861999999997</v>
      </c>
      <c r="M49" s="3">
        <v>5681.4387999999999</v>
      </c>
      <c r="N49" s="3">
        <v>6025.7981</v>
      </c>
      <c r="O49" s="3">
        <v>6113.0479999999998</v>
      </c>
      <c r="P49" s="3">
        <v>6398.7200999999995</v>
      </c>
      <c r="Q49" s="3">
        <v>6660.2332999999999</v>
      </c>
      <c r="R49" s="3">
        <v>6955.1539000000002</v>
      </c>
      <c r="S49" s="3">
        <v>6807.3388999999997</v>
      </c>
      <c r="T49" s="3">
        <v>6967.0105000000003</v>
      </c>
      <c r="U49" s="3">
        <v>7344.7816999999995</v>
      </c>
      <c r="V49" s="3">
        <v>7572.9126999999999</v>
      </c>
      <c r="W49" s="3">
        <v>7735.4605000000001</v>
      </c>
      <c r="X49" s="3">
        <v>7961.0496999999996</v>
      </c>
      <c r="Y49" s="3">
        <v>8314.8860000000004</v>
      </c>
      <c r="Z49" s="3">
        <v>8464.6596000000009</v>
      </c>
      <c r="AA49" s="3">
        <v>8191.1576999999997</v>
      </c>
      <c r="AB49" s="3">
        <v>7833.8498</v>
      </c>
      <c r="AC49" s="3">
        <v>7484.7716</v>
      </c>
      <c r="AD49" s="3">
        <v>6966.9215000000004</v>
      </c>
      <c r="AE49" s="3">
        <v>6283.777</v>
      </c>
      <c r="AF49" s="3">
        <v>6650.1005999999998</v>
      </c>
      <c r="AG49" s="3">
        <v>6674.1417000000001</v>
      </c>
      <c r="AH49" s="3">
        <v>7169.4979999999996</v>
      </c>
      <c r="AI49" s="3">
        <v>7195.2150000000001</v>
      </c>
      <c r="AJ49" s="3">
        <v>7017.4749000000002</v>
      </c>
      <c r="AK49" s="3">
        <v>7043.5787</v>
      </c>
      <c r="AL49" s="3">
        <v>6610.5384000000004</v>
      </c>
      <c r="AM49" s="3">
        <v>6784.6349</v>
      </c>
      <c r="AN49" s="3">
        <v>7162.4924000000001</v>
      </c>
    </row>
    <row r="50" spans="1:40" x14ac:dyDescent="0.2">
      <c r="A50" s="3" t="s">
        <v>7</v>
      </c>
      <c r="B50" s="3" t="s">
        <v>8</v>
      </c>
      <c r="C50" s="3" t="s">
        <v>9</v>
      </c>
      <c r="D50" s="3" t="s">
        <v>61</v>
      </c>
      <c r="E50" s="3" t="s">
        <v>11</v>
      </c>
      <c r="F50" s="3" t="s">
        <v>12</v>
      </c>
      <c r="G50" s="3">
        <v>0</v>
      </c>
      <c r="H50" s="3">
        <v>155568.54</v>
      </c>
      <c r="I50" s="3">
        <v>138876.25</v>
      </c>
      <c r="J50" s="3">
        <v>135559.09</v>
      </c>
      <c r="K50" s="3">
        <v>129346.38</v>
      </c>
      <c r="L50" s="3">
        <v>123193.39</v>
      </c>
      <c r="M50" s="3">
        <v>121862.86</v>
      </c>
      <c r="N50" s="3">
        <v>125504.75</v>
      </c>
      <c r="O50" s="3">
        <v>122362.47</v>
      </c>
      <c r="P50" s="3">
        <v>117362.53</v>
      </c>
      <c r="Q50" s="3">
        <v>108203.38</v>
      </c>
      <c r="R50" s="3">
        <v>117992.64</v>
      </c>
      <c r="S50" s="3">
        <v>117907.47</v>
      </c>
      <c r="T50" s="3">
        <v>114959.01</v>
      </c>
      <c r="U50" s="3">
        <v>119148.61</v>
      </c>
      <c r="V50" s="3">
        <v>120054.12</v>
      </c>
      <c r="W50" s="3">
        <v>117342.82</v>
      </c>
      <c r="X50" s="3">
        <v>119367.72</v>
      </c>
      <c r="Y50" s="3">
        <v>121740.39</v>
      </c>
      <c r="Z50" s="3">
        <v>115000.91</v>
      </c>
      <c r="AA50" s="3">
        <v>107120.84</v>
      </c>
      <c r="AB50" s="3">
        <v>110238.21</v>
      </c>
      <c r="AC50" s="3">
        <v>107635.46</v>
      </c>
      <c r="AD50" s="3">
        <v>103552.54</v>
      </c>
      <c r="AE50" s="3">
        <v>99605.582999999999</v>
      </c>
      <c r="AF50" s="3">
        <v>97169.163</v>
      </c>
      <c r="AG50" s="3">
        <v>98001.717000000004</v>
      </c>
      <c r="AH50" s="3">
        <v>100549.45</v>
      </c>
      <c r="AI50" s="3">
        <v>103250.91</v>
      </c>
      <c r="AJ50" s="3">
        <v>107319.88</v>
      </c>
      <c r="AK50" s="3">
        <v>108760.52</v>
      </c>
      <c r="AL50" s="3">
        <v>102911.74</v>
      </c>
      <c r="AM50" s="3">
        <v>105007.32</v>
      </c>
      <c r="AN50" s="3">
        <v>96677.653000000006</v>
      </c>
    </row>
    <row r="51" spans="1:40" x14ac:dyDescent="0.2">
      <c r="A51" s="3" t="s">
        <v>7</v>
      </c>
      <c r="B51" s="3" t="s">
        <v>8</v>
      </c>
      <c r="C51" s="3" t="s">
        <v>9</v>
      </c>
      <c r="D51" s="3" t="s">
        <v>62</v>
      </c>
      <c r="E51" s="3" t="s">
        <v>11</v>
      </c>
      <c r="F51" s="3" t="s">
        <v>12</v>
      </c>
      <c r="G51" s="3">
        <v>0</v>
      </c>
      <c r="H51" s="3">
        <v>1083500.8999999999</v>
      </c>
      <c r="I51" s="3">
        <v>984708.3</v>
      </c>
      <c r="J51" s="3">
        <v>928856.88</v>
      </c>
      <c r="K51" s="3">
        <v>917821.81</v>
      </c>
      <c r="L51" s="3">
        <v>906668.3</v>
      </c>
      <c r="M51" s="3">
        <v>909585.06</v>
      </c>
      <c r="N51" s="3">
        <v>935736.69</v>
      </c>
      <c r="O51" s="3">
        <v>908328.5</v>
      </c>
      <c r="P51" s="3">
        <v>900181.43</v>
      </c>
      <c r="Q51" s="3">
        <v>868153.88</v>
      </c>
      <c r="R51" s="3">
        <v>891603.48</v>
      </c>
      <c r="S51" s="3">
        <v>898206.22</v>
      </c>
      <c r="T51" s="3">
        <v>913892.67</v>
      </c>
      <c r="U51" s="3">
        <v>909739.62</v>
      </c>
      <c r="V51" s="3">
        <v>890217.11</v>
      </c>
      <c r="W51" s="3">
        <v>865778.17</v>
      </c>
      <c r="X51" s="3">
        <v>870903.1</v>
      </c>
      <c r="Y51" s="3">
        <v>846710</v>
      </c>
      <c r="Z51" s="3">
        <v>843916.34</v>
      </c>
      <c r="AA51" s="3">
        <v>770499.71</v>
      </c>
      <c r="AB51" s="3">
        <v>820839.12</v>
      </c>
      <c r="AC51" s="3">
        <v>791170.42</v>
      </c>
      <c r="AD51" s="3">
        <v>787704.5</v>
      </c>
      <c r="AE51" s="3">
        <v>809945.86</v>
      </c>
      <c r="AF51" s="3">
        <v>778061.99</v>
      </c>
      <c r="AG51" s="3">
        <v>779212.83</v>
      </c>
      <c r="AH51" s="3">
        <v>780349.69</v>
      </c>
      <c r="AI51" s="3">
        <v>767605.57</v>
      </c>
      <c r="AJ51" s="3">
        <v>739346.38</v>
      </c>
      <c r="AK51" s="3">
        <v>692962.59</v>
      </c>
      <c r="AL51" s="3">
        <v>643741.66</v>
      </c>
      <c r="AM51" s="3">
        <v>675066.15</v>
      </c>
      <c r="AN51" s="3">
        <v>631280.35</v>
      </c>
    </row>
    <row r="52" spans="1:40" x14ac:dyDescent="0.2">
      <c r="A52" s="3" t="s">
        <v>7</v>
      </c>
      <c r="B52" s="3" t="s">
        <v>8</v>
      </c>
      <c r="C52" s="3" t="s">
        <v>9</v>
      </c>
      <c r="D52" s="3" t="s">
        <v>63</v>
      </c>
      <c r="E52" s="3" t="s">
        <v>11</v>
      </c>
      <c r="F52" s="3" t="s">
        <v>12</v>
      </c>
      <c r="G52" s="3">
        <v>0</v>
      </c>
      <c r="H52" s="3">
        <v>271.6508</v>
      </c>
      <c r="I52" s="3">
        <v>284.76227999999998</v>
      </c>
      <c r="J52" s="3">
        <v>283.53181000000001</v>
      </c>
      <c r="K52" s="3">
        <v>283.64418000000001</v>
      </c>
      <c r="L52" s="3">
        <v>-404.51866000000001</v>
      </c>
      <c r="M52" s="3">
        <v>-1411.6432</v>
      </c>
      <c r="N52" s="3">
        <v>-2415.6813999999999</v>
      </c>
      <c r="O52" s="3">
        <v>-3410.1768000000002</v>
      </c>
      <c r="P52" s="3">
        <v>-4424.1561000000002</v>
      </c>
      <c r="Q52" s="3">
        <v>-5431.6423999999997</v>
      </c>
      <c r="R52" s="3">
        <v>-6416.2678999999998</v>
      </c>
      <c r="S52" s="3">
        <v>-6460.4515000000001</v>
      </c>
      <c r="T52" s="3">
        <v>-6473.6682000000001</v>
      </c>
      <c r="U52" s="3">
        <v>-6498.1041999999998</v>
      </c>
      <c r="V52" s="3">
        <v>-6556.7609000000002</v>
      </c>
      <c r="W52" s="3">
        <v>-6595.6296000000002</v>
      </c>
      <c r="X52" s="3">
        <v>-6646.2992000000004</v>
      </c>
      <c r="Y52" s="3">
        <v>-6638.1535999999996</v>
      </c>
      <c r="Z52" s="3">
        <v>-6644.9492</v>
      </c>
      <c r="AA52" s="3">
        <v>-6737.3387000000002</v>
      </c>
      <c r="AB52" s="3">
        <v>-6718.0374000000002</v>
      </c>
      <c r="AC52" s="3">
        <v>-6686.2083000000002</v>
      </c>
      <c r="AD52" s="3">
        <v>-6677.5434999999998</v>
      </c>
      <c r="AE52" s="3">
        <v>-6597.9196000000002</v>
      </c>
      <c r="AF52" s="3">
        <v>-6805.6648999999998</v>
      </c>
      <c r="AG52" s="3">
        <v>-6739.1938</v>
      </c>
      <c r="AH52" s="3">
        <v>-6797.2044999999998</v>
      </c>
      <c r="AI52" s="3">
        <v>-6806.3504999999996</v>
      </c>
      <c r="AJ52" s="3">
        <v>-6766.6634999999997</v>
      </c>
      <c r="AK52" s="3">
        <v>-6758.2132000000001</v>
      </c>
      <c r="AL52" s="3">
        <v>-6788.9916999999996</v>
      </c>
      <c r="AM52" s="3">
        <v>-6713.1490000000003</v>
      </c>
      <c r="AN52" s="3">
        <v>-6703.183</v>
      </c>
    </row>
    <row r="53" spans="1:40" x14ac:dyDescent="0.2">
      <c r="A53" s="3" t="s">
        <v>7</v>
      </c>
      <c r="B53" s="3" t="s">
        <v>8</v>
      </c>
      <c r="C53" s="3" t="s">
        <v>9</v>
      </c>
      <c r="D53" s="3" t="s">
        <v>64</v>
      </c>
      <c r="E53" s="3" t="s">
        <v>11</v>
      </c>
      <c r="F53" s="3" t="s">
        <v>12</v>
      </c>
      <c r="G53" s="3">
        <v>0</v>
      </c>
      <c r="H53" s="3">
        <v>69.501300999999998</v>
      </c>
      <c r="I53" s="3">
        <v>69.534538999999995</v>
      </c>
      <c r="J53" s="3">
        <v>69.557858999999993</v>
      </c>
      <c r="K53" s="3">
        <v>91.572513000000001</v>
      </c>
      <c r="L53" s="3">
        <v>-270.14940000000001</v>
      </c>
      <c r="M53" s="3">
        <v>-215.57696000000001</v>
      </c>
      <c r="N53" s="3">
        <v>-181.25371000000001</v>
      </c>
      <c r="O53" s="3">
        <v>-137.29669000000001</v>
      </c>
      <c r="P53" s="3">
        <v>-130.87746000000001</v>
      </c>
      <c r="Q53" s="3">
        <v>-62.605066999999998</v>
      </c>
      <c r="R53" s="3">
        <v>-1.2841822000000001</v>
      </c>
      <c r="S53" s="3">
        <v>7.5096797999999998</v>
      </c>
      <c r="T53" s="3">
        <v>4.2404964999999999</v>
      </c>
      <c r="U53" s="3">
        <v>4.5726578</v>
      </c>
      <c r="V53" s="3">
        <v>5.5062546000000001</v>
      </c>
      <c r="W53" s="3">
        <v>14.354953</v>
      </c>
      <c r="X53" s="3">
        <v>-201.82438999999999</v>
      </c>
      <c r="Y53" s="3">
        <v>-418.09406999999999</v>
      </c>
      <c r="Z53" s="3">
        <v>-642.44126000000006</v>
      </c>
      <c r="AA53" s="3">
        <v>-854.74681999999996</v>
      </c>
      <c r="AB53" s="3">
        <v>-1072.6673000000001</v>
      </c>
      <c r="AC53" s="3">
        <v>-1283.9849999999999</v>
      </c>
      <c r="AD53" s="3">
        <v>-1500.6787999999999</v>
      </c>
      <c r="AE53" s="3">
        <v>-1718.0930000000001</v>
      </c>
      <c r="AF53" s="3">
        <v>-1931.4038</v>
      </c>
      <c r="AG53" s="3">
        <v>-2148.0109000000002</v>
      </c>
      <c r="AH53" s="3">
        <v>-2367.8878</v>
      </c>
      <c r="AI53" s="3">
        <v>-2601.1451999999999</v>
      </c>
      <c r="AJ53" s="3">
        <v>-2267.8227000000002</v>
      </c>
      <c r="AK53" s="3">
        <v>-2264.3319999999999</v>
      </c>
      <c r="AL53" s="3">
        <v>-2278.3416000000002</v>
      </c>
      <c r="AM53" s="3">
        <v>-2279.9432000000002</v>
      </c>
      <c r="AN53" s="3">
        <v>-2282.2136999999998</v>
      </c>
    </row>
    <row r="54" spans="1:40" x14ac:dyDescent="0.2">
      <c r="A54" s="3" t="s">
        <v>7</v>
      </c>
      <c r="B54" s="3" t="s">
        <v>8</v>
      </c>
      <c r="C54" s="3" t="s">
        <v>9</v>
      </c>
      <c r="D54" s="3" t="s">
        <v>65</v>
      </c>
      <c r="E54" s="3" t="s">
        <v>11</v>
      </c>
      <c r="F54" s="3" t="s">
        <v>12</v>
      </c>
      <c r="G54" s="3">
        <v>0</v>
      </c>
      <c r="H54" s="3">
        <v>61345.385000000002</v>
      </c>
      <c r="I54" s="3">
        <v>71257.644</v>
      </c>
      <c r="J54" s="3">
        <v>66382.664999999994</v>
      </c>
      <c r="K54" s="3">
        <v>67134.517999999996</v>
      </c>
      <c r="L54" s="3">
        <v>70736.862999999998</v>
      </c>
      <c r="M54" s="3">
        <v>67844.437999999995</v>
      </c>
      <c r="N54" s="3">
        <v>80519.100999999995</v>
      </c>
      <c r="O54" s="3">
        <v>71536.248999999996</v>
      </c>
      <c r="P54" s="3">
        <v>67250.543999999994</v>
      </c>
      <c r="Q54" s="3">
        <v>64990.578999999998</v>
      </c>
      <c r="R54" s="3">
        <v>60510.438000000002</v>
      </c>
      <c r="S54" s="3">
        <v>61737.843999999997</v>
      </c>
      <c r="T54" s="3">
        <v>62324.692999999999</v>
      </c>
      <c r="U54" s="3">
        <v>67232.587</v>
      </c>
      <c r="V54" s="3">
        <v>61424.656999999999</v>
      </c>
      <c r="W54" s="3">
        <v>57831.178</v>
      </c>
      <c r="X54" s="3">
        <v>65965.707999999999</v>
      </c>
      <c r="Y54" s="3">
        <v>61485.466999999997</v>
      </c>
      <c r="Z54" s="3">
        <v>56555.156999999999</v>
      </c>
      <c r="AA54" s="3">
        <v>53381.317999999999</v>
      </c>
      <c r="AB54" s="3">
        <v>52950.213000000003</v>
      </c>
      <c r="AC54" s="3">
        <v>47377.451999999997</v>
      </c>
      <c r="AD54" s="3">
        <v>42502.875999999997</v>
      </c>
      <c r="AE54" s="3">
        <v>43997.563999999998</v>
      </c>
      <c r="AF54" s="3">
        <v>40506.773999999998</v>
      </c>
      <c r="AG54" s="3">
        <v>36987.336000000003</v>
      </c>
      <c r="AH54" s="3">
        <v>39873.659</v>
      </c>
      <c r="AI54" s="3">
        <v>37750.521999999997</v>
      </c>
      <c r="AJ54" s="3">
        <v>39693.461000000003</v>
      </c>
      <c r="AK54" s="3">
        <v>35258.714999999997</v>
      </c>
      <c r="AL54" s="3">
        <v>32775.194000000003</v>
      </c>
      <c r="AM54" s="3">
        <v>33431.538999999997</v>
      </c>
      <c r="AN54" s="3">
        <v>33076.576999999997</v>
      </c>
    </row>
    <row r="55" spans="1:40" x14ac:dyDescent="0.2">
      <c r="A55" s="3" t="s">
        <v>7</v>
      </c>
      <c r="B55" s="3" t="s">
        <v>8</v>
      </c>
      <c r="C55" s="3" t="s">
        <v>9</v>
      </c>
      <c r="D55" s="3" t="s">
        <v>66</v>
      </c>
      <c r="E55" s="3" t="s">
        <v>11</v>
      </c>
      <c r="F55" s="3" t="s">
        <v>12</v>
      </c>
      <c r="G55" s="3">
        <v>0</v>
      </c>
      <c r="H55" s="3">
        <v>3634.5828000000001</v>
      </c>
      <c r="I55" s="3">
        <v>5015.7816000000003</v>
      </c>
      <c r="J55" s="3">
        <v>6299.4399000000003</v>
      </c>
      <c r="K55" s="3">
        <v>7657.0959999999995</v>
      </c>
      <c r="L55" s="3">
        <v>8888.3179999999993</v>
      </c>
      <c r="M55" s="3">
        <v>8422.9905999999992</v>
      </c>
      <c r="N55" s="3">
        <v>5303.9178000000002</v>
      </c>
      <c r="O55" s="3">
        <v>1887.1901</v>
      </c>
      <c r="P55" s="3">
        <v>-2441.9034000000001</v>
      </c>
      <c r="Q55" s="3">
        <v>-1766.4626000000001</v>
      </c>
      <c r="R55" s="3">
        <v>-209.93818999999999</v>
      </c>
      <c r="S55" s="3">
        <v>688.47322999999994</v>
      </c>
      <c r="T55" s="3">
        <v>3171.9775</v>
      </c>
      <c r="U55" s="3">
        <v>4134.0661</v>
      </c>
      <c r="V55" s="3">
        <v>1959.5690999999999</v>
      </c>
      <c r="W55" s="3">
        <v>2972.2638999999999</v>
      </c>
      <c r="X55" s="3">
        <v>4841.3513999999996</v>
      </c>
      <c r="Y55" s="3">
        <v>6440.0203000000001</v>
      </c>
      <c r="Z55" s="3">
        <v>7617.6994000000004</v>
      </c>
      <c r="AA55" s="3">
        <v>8263.3423999999995</v>
      </c>
      <c r="AB55" s="3">
        <v>9672.3068000000003</v>
      </c>
      <c r="AC55" s="3">
        <v>10593.476000000001</v>
      </c>
      <c r="AD55" s="3">
        <v>11304.727999999999</v>
      </c>
      <c r="AE55" s="3">
        <v>11196.368</v>
      </c>
      <c r="AF55" s="3">
        <v>12012.944</v>
      </c>
      <c r="AG55" s="3">
        <v>14164.599</v>
      </c>
      <c r="AH55" s="3">
        <v>17634.417000000001</v>
      </c>
      <c r="AI55" s="3">
        <v>17298.044000000002</v>
      </c>
      <c r="AJ55" s="3">
        <v>17993.25</v>
      </c>
      <c r="AK55" s="3">
        <v>18628.402999999998</v>
      </c>
      <c r="AL55" s="3">
        <v>16354.348</v>
      </c>
      <c r="AM55" s="3">
        <v>16862.831999999999</v>
      </c>
      <c r="AN55" s="3">
        <v>16917.940999999999</v>
      </c>
    </row>
    <row r="56" spans="1:40" x14ac:dyDescent="0.2">
      <c r="A56" s="3" t="s">
        <v>7</v>
      </c>
      <c r="B56" s="3" t="s">
        <v>8</v>
      </c>
      <c r="C56" s="3" t="s">
        <v>9</v>
      </c>
      <c r="D56" s="3" t="s">
        <v>67</v>
      </c>
      <c r="E56" s="3" t="s">
        <v>11</v>
      </c>
      <c r="F56" s="3" t="s">
        <v>12</v>
      </c>
      <c r="G56" s="3">
        <v>0</v>
      </c>
      <c r="H56" s="3">
        <v>79363.407999999996</v>
      </c>
      <c r="I56" s="3">
        <v>82101.191999999995</v>
      </c>
      <c r="J56" s="3">
        <v>78034.244999999995</v>
      </c>
      <c r="K56" s="3">
        <v>85172.615999999995</v>
      </c>
      <c r="L56" s="3">
        <v>88974.023000000001</v>
      </c>
      <c r="M56" s="3">
        <v>95753.212</v>
      </c>
      <c r="N56" s="3">
        <v>99080.906000000003</v>
      </c>
      <c r="O56" s="3">
        <v>89865.298999999999</v>
      </c>
      <c r="P56" s="3">
        <v>109552.81</v>
      </c>
      <c r="Q56" s="3">
        <v>94878.721000000005</v>
      </c>
      <c r="R56" s="3">
        <v>92810.23</v>
      </c>
      <c r="S56" s="3">
        <v>86965.366999999998</v>
      </c>
      <c r="T56" s="3">
        <v>93015.956999999995</v>
      </c>
      <c r="U56" s="3">
        <v>94286.142000000007</v>
      </c>
      <c r="V56" s="3">
        <v>91264.278999999995</v>
      </c>
      <c r="W56" s="3">
        <v>109935.73</v>
      </c>
      <c r="X56" s="3">
        <v>103768.92</v>
      </c>
      <c r="Y56" s="3">
        <v>112245.72</v>
      </c>
      <c r="Z56" s="3">
        <v>112681.35</v>
      </c>
      <c r="AA56" s="3">
        <v>123521.36</v>
      </c>
      <c r="AB56" s="3">
        <v>121316.51</v>
      </c>
      <c r="AC56" s="3">
        <v>123193.31</v>
      </c>
      <c r="AD56" s="3">
        <v>131816.68</v>
      </c>
      <c r="AE56" s="3">
        <v>146273.70000000001</v>
      </c>
      <c r="AF56" s="3">
        <v>158334.34</v>
      </c>
      <c r="AG56" s="3">
        <v>168149.76000000001</v>
      </c>
      <c r="AH56" s="3">
        <v>166337.28</v>
      </c>
      <c r="AI56" s="3">
        <v>170841.37</v>
      </c>
      <c r="AJ56" s="3">
        <v>180736.67</v>
      </c>
      <c r="AK56" s="3">
        <v>187120.57</v>
      </c>
      <c r="AL56" s="3">
        <v>174914.2</v>
      </c>
      <c r="AM56" s="3">
        <v>185037.28</v>
      </c>
      <c r="AN56" s="3">
        <v>177465.33</v>
      </c>
    </row>
    <row r="57" spans="1:40" x14ac:dyDescent="0.2">
      <c r="A57" s="3" t="s">
        <v>7</v>
      </c>
      <c r="B57" s="3" t="s">
        <v>8</v>
      </c>
      <c r="C57" s="3" t="s">
        <v>9</v>
      </c>
      <c r="D57" s="3" t="s">
        <v>68</v>
      </c>
      <c r="E57" s="3" t="s">
        <v>11</v>
      </c>
      <c r="F57" s="3" t="s">
        <v>12</v>
      </c>
      <c r="G57" s="3">
        <v>0</v>
      </c>
      <c r="H57" s="3">
        <v>85892.706000000006</v>
      </c>
      <c r="I57" s="3">
        <v>85841.13</v>
      </c>
      <c r="J57" s="3">
        <v>83879.445000000007</v>
      </c>
      <c r="K57" s="3">
        <v>83914.956000000006</v>
      </c>
      <c r="L57" s="3">
        <v>80182.17</v>
      </c>
      <c r="M57" s="3">
        <v>89879.797999999995</v>
      </c>
      <c r="N57" s="3">
        <v>89436.89</v>
      </c>
      <c r="O57" s="3">
        <v>80161.490999999995</v>
      </c>
      <c r="P57" s="3">
        <v>82346.525999999998</v>
      </c>
      <c r="Q57" s="3">
        <v>79104.804999999993</v>
      </c>
      <c r="R57" s="3">
        <v>76185.841</v>
      </c>
      <c r="S57" s="3">
        <v>77859.263999999996</v>
      </c>
      <c r="T57" s="3">
        <v>78540.179000000004</v>
      </c>
      <c r="U57" s="3">
        <v>79861.17</v>
      </c>
      <c r="V57" s="3">
        <v>81159.107999999993</v>
      </c>
      <c r="W57" s="3">
        <v>81404.948000000004</v>
      </c>
      <c r="X57" s="3">
        <v>79475.880999999994</v>
      </c>
      <c r="Y57" s="3">
        <v>82545.567999999999</v>
      </c>
      <c r="Z57" s="3">
        <v>76716.822</v>
      </c>
      <c r="AA57" s="3">
        <v>78035.233999999997</v>
      </c>
      <c r="AB57" s="3">
        <v>78709.888000000006</v>
      </c>
      <c r="AC57" s="3">
        <v>82166.542000000001</v>
      </c>
      <c r="AD57" s="3">
        <v>82427.373999999996</v>
      </c>
      <c r="AE57" s="3">
        <v>82479.31</v>
      </c>
      <c r="AF57" s="3">
        <v>84494.986000000004</v>
      </c>
      <c r="AG57" s="3">
        <v>85681.505999999994</v>
      </c>
      <c r="AH57" s="3">
        <v>88209.562999999995</v>
      </c>
      <c r="AI57" s="3">
        <v>84561.203999999998</v>
      </c>
      <c r="AJ57" s="3">
        <v>80905.578999999998</v>
      </c>
      <c r="AK57" s="3">
        <v>83758.248999999996</v>
      </c>
      <c r="AL57" s="3">
        <v>77278.967000000004</v>
      </c>
      <c r="AM57" s="3">
        <v>84528.543000000005</v>
      </c>
      <c r="AN57" s="3">
        <v>84781.888000000006</v>
      </c>
    </row>
    <row r="58" spans="1:40" x14ac:dyDescent="0.2">
      <c r="A58" s="3" t="s">
        <v>7</v>
      </c>
      <c r="B58" s="3" t="s">
        <v>8</v>
      </c>
      <c r="C58" s="3" t="s">
        <v>9</v>
      </c>
      <c r="D58" s="3" t="s">
        <v>69</v>
      </c>
      <c r="E58" s="3" t="s">
        <v>11</v>
      </c>
      <c r="F58" s="3" t="s">
        <v>12</v>
      </c>
      <c r="G58" s="3">
        <v>0</v>
      </c>
      <c r="H58" s="3">
        <v>89128.654999999999</v>
      </c>
      <c r="I58" s="3">
        <v>89857.642999999996</v>
      </c>
      <c r="J58" s="3">
        <v>88563.937000000005</v>
      </c>
      <c r="K58" s="3">
        <v>98556.63</v>
      </c>
      <c r="L58" s="3">
        <v>88424.206999999995</v>
      </c>
      <c r="M58" s="3">
        <v>97294.683999999994</v>
      </c>
      <c r="N58" s="3">
        <v>94324.1</v>
      </c>
      <c r="O58" s="3">
        <v>105415.08</v>
      </c>
      <c r="P58" s="3">
        <v>116275.73</v>
      </c>
      <c r="Q58" s="3">
        <v>118319.49</v>
      </c>
      <c r="R58" s="3">
        <v>130709.81</v>
      </c>
      <c r="S58" s="3">
        <v>122326.84</v>
      </c>
      <c r="T58" s="3">
        <v>126488.2</v>
      </c>
      <c r="U58" s="3">
        <v>147058.31</v>
      </c>
      <c r="V58" s="3">
        <v>153005.82999999999</v>
      </c>
      <c r="W58" s="3">
        <v>172038.1</v>
      </c>
      <c r="X58" s="3">
        <v>184176.56</v>
      </c>
      <c r="Y58" s="3">
        <v>195091.9</v>
      </c>
      <c r="Z58" s="3">
        <v>204685.04</v>
      </c>
      <c r="AA58" s="3">
        <v>214469.84</v>
      </c>
      <c r="AB58" s="3">
        <v>214977.31</v>
      </c>
      <c r="AC58" s="3">
        <v>229244.72</v>
      </c>
      <c r="AD58" s="3">
        <v>225320.65</v>
      </c>
      <c r="AE58" s="3">
        <v>227650.84</v>
      </c>
      <c r="AF58" s="3">
        <v>243766.9</v>
      </c>
      <c r="AG58" s="3">
        <v>241120.4</v>
      </c>
      <c r="AH58" s="3">
        <v>258403.9</v>
      </c>
      <c r="AI58" s="3">
        <v>276520.52</v>
      </c>
      <c r="AJ58" s="3">
        <v>271925.95</v>
      </c>
      <c r="AK58" s="3">
        <v>262374.64</v>
      </c>
      <c r="AL58" s="3">
        <v>255652.53</v>
      </c>
      <c r="AM58" s="3">
        <v>276134.46999999997</v>
      </c>
      <c r="AN58" s="3">
        <v>275768.56</v>
      </c>
    </row>
    <row r="59" spans="1:40" x14ac:dyDescent="0.2">
      <c r="A59" s="3" t="s">
        <v>7</v>
      </c>
      <c r="B59" s="3" t="s">
        <v>8</v>
      </c>
      <c r="C59" s="3" t="s">
        <v>9</v>
      </c>
      <c r="D59" s="3" t="s">
        <v>70</v>
      </c>
      <c r="E59" s="3" t="s">
        <v>11</v>
      </c>
      <c r="F59" s="3" t="s">
        <v>12</v>
      </c>
      <c r="G59" s="3">
        <v>0</v>
      </c>
      <c r="H59" s="3">
        <v>1482.5830000000001</v>
      </c>
      <c r="I59" s="3">
        <v>1410.7791999999999</v>
      </c>
      <c r="J59" s="3">
        <v>1492.3898999999999</v>
      </c>
      <c r="K59" s="3">
        <v>1599.6202000000001</v>
      </c>
      <c r="L59" s="3">
        <v>2399.0952000000002</v>
      </c>
      <c r="M59" s="3">
        <v>3556.4551000000001</v>
      </c>
      <c r="N59" s="3">
        <v>4719.6908999999996</v>
      </c>
      <c r="O59" s="3">
        <v>5722.8256000000001</v>
      </c>
      <c r="P59" s="3">
        <v>6644.7345999999998</v>
      </c>
      <c r="Q59" s="3">
        <v>7772.5361000000003</v>
      </c>
      <c r="R59" s="3">
        <v>8831.3286000000007</v>
      </c>
      <c r="S59" s="3">
        <v>8369.2441999999992</v>
      </c>
      <c r="T59" s="3">
        <v>7906.2352000000001</v>
      </c>
      <c r="U59" s="3">
        <v>7443.2840999999999</v>
      </c>
      <c r="V59" s="3">
        <v>6980.0072</v>
      </c>
      <c r="W59" s="3">
        <v>6516.6643000000004</v>
      </c>
      <c r="X59" s="3">
        <v>6052.0616</v>
      </c>
      <c r="Y59" s="3">
        <v>5586.6342999999997</v>
      </c>
      <c r="Z59" s="3">
        <v>5122.1376</v>
      </c>
      <c r="AA59" s="3">
        <v>4657.6440000000002</v>
      </c>
      <c r="AB59" s="3">
        <v>4192.1808000000001</v>
      </c>
      <c r="AC59" s="3">
        <v>3833.4749000000002</v>
      </c>
      <c r="AD59" s="3">
        <v>3436.5324000000001</v>
      </c>
      <c r="AE59" s="3">
        <v>2978.3319000000001</v>
      </c>
      <c r="AF59" s="3">
        <v>2514.8415</v>
      </c>
      <c r="AG59" s="3">
        <v>2022.1441</v>
      </c>
      <c r="AH59" s="3">
        <v>1558.5435</v>
      </c>
      <c r="AI59" s="3">
        <v>1073.3311000000001</v>
      </c>
      <c r="AJ59" s="3">
        <v>608.83636999999999</v>
      </c>
      <c r="AK59" s="3">
        <v>1307.2466999999999</v>
      </c>
      <c r="AL59" s="3">
        <v>1241.2788</v>
      </c>
      <c r="AM59" s="3">
        <v>1312.3495</v>
      </c>
      <c r="AN59" s="3">
        <v>1326.3905999999999</v>
      </c>
    </row>
    <row r="60" spans="1:40" x14ac:dyDescent="0.2">
      <c r="A60" s="3" t="s">
        <v>7</v>
      </c>
      <c r="B60" s="3" t="s">
        <v>8</v>
      </c>
      <c r="C60" s="3" t="s">
        <v>9</v>
      </c>
      <c r="D60" s="3" t="s">
        <v>71</v>
      </c>
      <c r="E60" s="3" t="s">
        <v>11</v>
      </c>
      <c r="F60" s="3" t="s">
        <v>12</v>
      </c>
      <c r="G60" s="3">
        <v>0</v>
      </c>
      <c r="H60" s="3">
        <v>195769.44</v>
      </c>
      <c r="I60" s="3">
        <v>205126.45</v>
      </c>
      <c r="J60" s="3">
        <v>213823.41</v>
      </c>
      <c r="K60" s="3">
        <v>204147.53</v>
      </c>
      <c r="L60" s="3">
        <v>216693.26</v>
      </c>
      <c r="M60" s="3">
        <v>228897.51</v>
      </c>
      <c r="N60" s="3">
        <v>215818.57</v>
      </c>
      <c r="O60" s="3">
        <v>228072.03</v>
      </c>
      <c r="P60" s="3">
        <v>236077.95</v>
      </c>
      <c r="Q60" s="3">
        <v>256126.57</v>
      </c>
      <c r="R60" s="3">
        <v>265842.78999999998</v>
      </c>
      <c r="S60" s="3">
        <v>265968.24</v>
      </c>
      <c r="T60" s="3">
        <v>287013.21999999997</v>
      </c>
      <c r="U60" s="3">
        <v>291737.03999999998</v>
      </c>
      <c r="V60" s="3">
        <v>307680.05</v>
      </c>
      <c r="W60" s="3">
        <v>323111.82</v>
      </c>
      <c r="X60" s="3">
        <v>312099.87</v>
      </c>
      <c r="Y60" s="3">
        <v>322733.67</v>
      </c>
      <c r="Z60" s="3">
        <v>291410.55</v>
      </c>
      <c r="AA60" s="3">
        <v>254221.47</v>
      </c>
      <c r="AB60" s="3">
        <v>238363.63</v>
      </c>
      <c r="AC60" s="3">
        <v>239671.97</v>
      </c>
      <c r="AD60" s="3">
        <v>236103.27</v>
      </c>
      <c r="AE60" s="3">
        <v>211252.4</v>
      </c>
      <c r="AF60" s="3">
        <v>211668.62</v>
      </c>
      <c r="AG60" s="3">
        <v>225646.81</v>
      </c>
      <c r="AH60" s="3">
        <v>214422.77</v>
      </c>
      <c r="AI60" s="3">
        <v>227543.67</v>
      </c>
      <c r="AJ60" s="3">
        <v>222166.28</v>
      </c>
      <c r="AK60" s="3">
        <v>205049.55</v>
      </c>
      <c r="AL60" s="3">
        <v>169215.55</v>
      </c>
      <c r="AM60" s="3">
        <v>185287.49</v>
      </c>
      <c r="AN60" s="3">
        <v>188784.76</v>
      </c>
    </row>
    <row r="61" spans="1:40" x14ac:dyDescent="0.2">
      <c r="A61" s="3" t="s">
        <v>7</v>
      </c>
      <c r="B61" s="3" t="s">
        <v>8</v>
      </c>
      <c r="C61" s="3" t="s">
        <v>9</v>
      </c>
      <c r="D61" s="3" t="s">
        <v>72</v>
      </c>
      <c r="E61" s="3" t="s">
        <v>11</v>
      </c>
      <c r="F61" s="3" t="s">
        <v>12</v>
      </c>
      <c r="G61" s="3">
        <v>0</v>
      </c>
      <c r="H61" s="3">
        <v>32912.442000000003</v>
      </c>
      <c r="I61" s="3">
        <v>30267.098000000002</v>
      </c>
      <c r="J61" s="3">
        <v>21543.144</v>
      </c>
      <c r="K61" s="3">
        <v>15412.601000000001</v>
      </c>
      <c r="L61" s="3">
        <v>16599.387999999999</v>
      </c>
      <c r="M61" s="3">
        <v>14402.85</v>
      </c>
      <c r="N61" s="3">
        <v>15022.989</v>
      </c>
      <c r="O61" s="3">
        <v>14537.87</v>
      </c>
      <c r="P61" s="3">
        <v>12290.5</v>
      </c>
      <c r="Q61" s="3">
        <v>11726.391</v>
      </c>
      <c r="R61" s="3">
        <v>10486.333000000001</v>
      </c>
      <c r="S61" s="3">
        <v>10647.157999999999</v>
      </c>
      <c r="T61" s="3">
        <v>10454.135</v>
      </c>
      <c r="U61" s="3">
        <v>12682.215</v>
      </c>
      <c r="V61" s="3">
        <v>12280.109</v>
      </c>
      <c r="W61" s="3">
        <v>14022.71</v>
      </c>
      <c r="X61" s="3">
        <v>11781.244000000001</v>
      </c>
      <c r="Y61" s="3">
        <v>15721.700999999999</v>
      </c>
      <c r="Z61" s="3">
        <v>12332.921</v>
      </c>
      <c r="AA61" s="3">
        <v>9285.9032999999999</v>
      </c>
      <c r="AB61" s="3">
        <v>13160.297</v>
      </c>
      <c r="AC61" s="3">
        <v>13422.541999999999</v>
      </c>
      <c r="AD61" s="3">
        <v>13877.761</v>
      </c>
      <c r="AE61" s="3">
        <v>16622.377</v>
      </c>
      <c r="AF61" s="3">
        <v>18230.297999999999</v>
      </c>
      <c r="AG61" s="3">
        <v>14700.027</v>
      </c>
      <c r="AH61" s="3">
        <v>16996.532999999999</v>
      </c>
      <c r="AI61" s="3">
        <v>18664.736000000001</v>
      </c>
      <c r="AJ61" s="3">
        <v>19794.011999999999</v>
      </c>
      <c r="AK61" s="3">
        <v>13127.300999999999</v>
      </c>
      <c r="AL61" s="3">
        <v>11400.499</v>
      </c>
      <c r="AM61" s="3">
        <v>12955.083000000001</v>
      </c>
      <c r="AN61" s="3">
        <v>12326.473</v>
      </c>
    </row>
    <row r="62" spans="1:40" x14ac:dyDescent="0.2">
      <c r="A62" s="3" t="s">
        <v>7</v>
      </c>
      <c r="B62" s="3" t="s">
        <v>8</v>
      </c>
      <c r="C62" s="3" t="s">
        <v>9</v>
      </c>
      <c r="D62" s="3" t="s">
        <v>73</v>
      </c>
      <c r="E62" s="3" t="s">
        <v>11</v>
      </c>
      <c r="F62" s="3" t="s">
        <v>12</v>
      </c>
      <c r="G62" s="3">
        <v>0</v>
      </c>
      <c r="H62" s="3">
        <v>-29421.695</v>
      </c>
      <c r="I62" s="3">
        <v>-23540.156999999999</v>
      </c>
      <c r="J62" s="3">
        <v>-18585.946</v>
      </c>
      <c r="K62" s="3">
        <v>-16898.687999999998</v>
      </c>
      <c r="L62" s="3">
        <v>-25901.505000000001</v>
      </c>
      <c r="M62" s="3">
        <v>72491.548999999999</v>
      </c>
      <c r="N62" s="3">
        <v>50703.650999999998</v>
      </c>
      <c r="O62" s="3">
        <v>51790.866000000002</v>
      </c>
      <c r="P62" s="3">
        <v>53975.724000000002</v>
      </c>
      <c r="Q62" s="3">
        <v>54706.75</v>
      </c>
      <c r="R62" s="3">
        <v>106254.49</v>
      </c>
      <c r="S62" s="3">
        <v>122960.51</v>
      </c>
      <c r="T62" s="3">
        <v>113419.6</v>
      </c>
      <c r="U62" s="3">
        <v>116861.6</v>
      </c>
      <c r="V62" s="3">
        <v>66995.021999999997</v>
      </c>
      <c r="W62" s="3">
        <v>68241.304999999993</v>
      </c>
      <c r="X62" s="3">
        <v>68761.229000000007</v>
      </c>
      <c r="Y62" s="3">
        <v>71611.569000000003</v>
      </c>
      <c r="Z62" s="3">
        <v>85399.315000000002</v>
      </c>
      <c r="AA62" s="3">
        <v>81164.505999999994</v>
      </c>
      <c r="AB62" s="3">
        <v>88343.798999999999</v>
      </c>
      <c r="AC62" s="3">
        <v>112037.35</v>
      </c>
      <c r="AD62" s="3">
        <v>40546.925000000003</v>
      </c>
      <c r="AE62" s="3">
        <v>35989.514999999999</v>
      </c>
      <c r="AF62" s="3">
        <v>71378.019</v>
      </c>
      <c r="AG62" s="3">
        <v>71677.471000000005</v>
      </c>
      <c r="AH62" s="3">
        <v>73450.865000000005</v>
      </c>
      <c r="AI62" s="3">
        <v>74113.361999999994</v>
      </c>
      <c r="AJ62" s="3">
        <v>74805.097999999998</v>
      </c>
      <c r="AK62" s="3">
        <v>74840.570000000007</v>
      </c>
      <c r="AL62" s="3">
        <v>73936.107000000004</v>
      </c>
      <c r="AM62" s="3">
        <v>75047.06</v>
      </c>
      <c r="AN62" s="3">
        <v>74313.812000000005</v>
      </c>
    </row>
    <row r="63" spans="1:40" x14ac:dyDescent="0.2">
      <c r="A63" s="3" t="s">
        <v>7</v>
      </c>
      <c r="B63" s="3" t="s">
        <v>8</v>
      </c>
      <c r="C63" s="3" t="s">
        <v>9</v>
      </c>
      <c r="D63" s="3" t="s">
        <v>74</v>
      </c>
      <c r="E63" s="3" t="s">
        <v>11</v>
      </c>
      <c r="F63" s="3" t="s">
        <v>12</v>
      </c>
      <c r="G63" s="3">
        <v>0</v>
      </c>
      <c r="H63" s="3">
        <v>27915.805</v>
      </c>
      <c r="I63" s="3">
        <v>13761.468000000001</v>
      </c>
      <c r="J63" s="3">
        <v>18823.595000000001</v>
      </c>
      <c r="K63" s="3">
        <v>20188.256000000001</v>
      </c>
      <c r="L63" s="3">
        <v>32357.953000000001</v>
      </c>
      <c r="M63" s="3">
        <v>30049.019</v>
      </c>
      <c r="N63" s="3">
        <v>29582.477999999999</v>
      </c>
      <c r="O63" s="3">
        <v>32808.999000000003</v>
      </c>
      <c r="P63" s="3">
        <v>31426.613000000001</v>
      </c>
      <c r="Q63" s="3">
        <v>30696.284</v>
      </c>
      <c r="R63" s="3">
        <v>29263.969000000001</v>
      </c>
      <c r="S63" s="3">
        <v>34037.220999999998</v>
      </c>
      <c r="T63" s="3">
        <v>35420.411</v>
      </c>
      <c r="U63" s="3">
        <v>42535.404000000002</v>
      </c>
      <c r="V63" s="3">
        <v>37336.427000000003</v>
      </c>
      <c r="W63" s="3">
        <v>25390.543000000001</v>
      </c>
      <c r="X63" s="3">
        <v>32824.860999999997</v>
      </c>
      <c r="Y63" s="3">
        <v>40877.493000000002</v>
      </c>
      <c r="Z63" s="3">
        <v>30197.219000000001</v>
      </c>
      <c r="AA63" s="3">
        <v>15322.237999999999</v>
      </c>
      <c r="AB63" s="3">
        <v>35094.283000000003</v>
      </c>
      <c r="AC63" s="3">
        <v>28448.35</v>
      </c>
      <c r="AD63" s="3">
        <v>21266.613000000001</v>
      </c>
      <c r="AE63" s="3">
        <v>28657.376</v>
      </c>
      <c r="AF63" s="3">
        <v>24121.453000000001</v>
      </c>
      <c r="AG63" s="3">
        <v>24799.319</v>
      </c>
      <c r="AH63" s="3">
        <v>31194.192999999999</v>
      </c>
      <c r="AI63" s="3">
        <v>30980.809000000001</v>
      </c>
      <c r="AJ63" s="3">
        <v>41278.425999999999</v>
      </c>
      <c r="AK63" s="3">
        <v>33086.847999999998</v>
      </c>
      <c r="AL63" s="3">
        <v>25972.205000000002</v>
      </c>
      <c r="AM63" s="3">
        <v>35798.538999999997</v>
      </c>
      <c r="AN63" s="3">
        <v>25589.511999999999</v>
      </c>
    </row>
    <row r="64" spans="1:40" x14ac:dyDescent="0.2">
      <c r="A64" s="3" t="s">
        <v>7</v>
      </c>
      <c r="B64" s="3" t="s">
        <v>8</v>
      </c>
      <c r="C64" s="3" t="s">
        <v>9</v>
      </c>
      <c r="D64" s="3" t="s">
        <v>75</v>
      </c>
      <c r="E64" s="3" t="s">
        <v>11</v>
      </c>
      <c r="F64" s="3" t="s">
        <v>12</v>
      </c>
      <c r="G64" s="3">
        <v>0</v>
      </c>
      <c r="H64" s="3">
        <v>892.75175000000002</v>
      </c>
      <c r="I64" s="3">
        <v>738.63774000000001</v>
      </c>
      <c r="J64" s="3">
        <v>822.06128999999999</v>
      </c>
      <c r="K64" s="3">
        <v>824.60862999999995</v>
      </c>
      <c r="L64" s="3">
        <v>-7017.7560000000003</v>
      </c>
      <c r="M64" s="3">
        <v>-6999.8213999999998</v>
      </c>
      <c r="N64" s="3">
        <v>-6935.3415999999997</v>
      </c>
      <c r="O64" s="3">
        <v>-6971.2727000000004</v>
      </c>
      <c r="P64" s="3">
        <v>-7008.7635</v>
      </c>
      <c r="Q64" s="3">
        <v>-6996.8613999999998</v>
      </c>
      <c r="R64" s="3">
        <v>-6940.2434000000003</v>
      </c>
      <c r="S64" s="3">
        <v>-6727.7209000000003</v>
      </c>
      <c r="T64" s="3">
        <v>-6947.4349000000002</v>
      </c>
      <c r="U64" s="3">
        <v>-6772.5280000000002</v>
      </c>
      <c r="V64" s="3">
        <v>-6410.48</v>
      </c>
      <c r="W64" s="3">
        <v>-2503.5758000000001</v>
      </c>
      <c r="X64" s="3">
        <v>1874.768</v>
      </c>
      <c r="Y64" s="3">
        <v>1783.2467999999999</v>
      </c>
      <c r="Z64" s="3">
        <v>2062.4823000000001</v>
      </c>
      <c r="AA64" s="3">
        <v>1246.2662</v>
      </c>
      <c r="AB64" s="3">
        <v>2353.5293999999999</v>
      </c>
      <c r="AC64" s="3">
        <v>2094.7962000000002</v>
      </c>
      <c r="AD64" s="3">
        <v>1917.1229000000001</v>
      </c>
      <c r="AE64" s="3">
        <v>2312.6313</v>
      </c>
      <c r="AF64" s="3">
        <v>2775.6687000000002</v>
      </c>
      <c r="AG64" s="3">
        <v>3538.8915999999999</v>
      </c>
      <c r="AH64" s="3">
        <v>3360.5965999999999</v>
      </c>
      <c r="AI64" s="3">
        <v>3390.2831000000001</v>
      </c>
      <c r="AJ64" s="3">
        <v>3492.7854000000002</v>
      </c>
      <c r="AK64" s="3">
        <v>3740.4477999999999</v>
      </c>
      <c r="AL64" s="3">
        <v>3753.7433000000001</v>
      </c>
      <c r="AM64" s="3">
        <v>3853.4184</v>
      </c>
      <c r="AN64" s="3">
        <v>3836.9349000000002</v>
      </c>
    </row>
    <row r="65" spans="1:40" x14ac:dyDescent="0.2">
      <c r="A65" s="3" t="s">
        <v>7</v>
      </c>
      <c r="B65" s="3" t="s">
        <v>8</v>
      </c>
      <c r="C65" s="3" t="s">
        <v>9</v>
      </c>
      <c r="D65" s="3" t="s">
        <v>76</v>
      </c>
      <c r="E65" s="3" t="s">
        <v>11</v>
      </c>
      <c r="F65" s="3" t="s">
        <v>12</v>
      </c>
      <c r="G65" s="3">
        <v>0</v>
      </c>
      <c r="H65" s="3">
        <v>378749</v>
      </c>
      <c r="I65" s="3">
        <v>403682.99</v>
      </c>
      <c r="J65" s="3">
        <v>396219.23</v>
      </c>
      <c r="K65" s="3">
        <v>373592.64</v>
      </c>
      <c r="L65" s="3">
        <v>366356.92</v>
      </c>
      <c r="M65" s="3">
        <v>368576.45</v>
      </c>
      <c r="N65" s="3">
        <v>378718.69</v>
      </c>
      <c r="O65" s="3">
        <v>370609.93</v>
      </c>
      <c r="P65" s="3">
        <v>387499.88</v>
      </c>
      <c r="Q65" s="3">
        <v>381991.16</v>
      </c>
      <c r="R65" s="3">
        <v>391828.83</v>
      </c>
      <c r="S65" s="3">
        <v>383914.05</v>
      </c>
      <c r="T65" s="3">
        <v>372444.28</v>
      </c>
      <c r="U65" s="3">
        <v>372402.74</v>
      </c>
      <c r="V65" s="3">
        <v>373330.51</v>
      </c>
      <c r="W65" s="3">
        <v>374632.1</v>
      </c>
      <c r="X65" s="3">
        <v>365085.66</v>
      </c>
      <c r="Y65" s="3">
        <v>356924.78</v>
      </c>
      <c r="Z65" s="3">
        <v>350838.33</v>
      </c>
      <c r="AA65" s="3">
        <v>343594.26</v>
      </c>
      <c r="AB65" s="3">
        <v>346814.99</v>
      </c>
      <c r="AC65" s="3">
        <v>323196.09000000003</v>
      </c>
      <c r="AD65" s="3">
        <v>320554.31</v>
      </c>
      <c r="AE65" s="3">
        <v>324620.34000000003</v>
      </c>
      <c r="AF65" s="3">
        <v>298605.61</v>
      </c>
      <c r="AG65" s="3">
        <v>307332.96999999997</v>
      </c>
      <c r="AH65" s="3">
        <v>317569.21000000002</v>
      </c>
      <c r="AI65" s="3">
        <v>331562.65999999997</v>
      </c>
      <c r="AJ65" s="3">
        <v>316023.67</v>
      </c>
      <c r="AK65" s="3">
        <v>313127.24</v>
      </c>
      <c r="AL65" s="3">
        <v>271753.78999999998</v>
      </c>
      <c r="AM65" s="3">
        <v>301799.75</v>
      </c>
      <c r="AN65" s="3">
        <v>268983.98</v>
      </c>
    </row>
    <row r="66" spans="1:40" x14ac:dyDescent="0.2">
      <c r="A66" s="3" t="s">
        <v>7</v>
      </c>
      <c r="B66" s="3" t="s">
        <v>8</v>
      </c>
      <c r="C66" s="3" t="s">
        <v>9</v>
      </c>
      <c r="D66" s="3" t="s">
        <v>77</v>
      </c>
      <c r="E66" s="3" t="s">
        <v>11</v>
      </c>
      <c r="F66" s="3" t="s">
        <v>12</v>
      </c>
      <c r="G66" s="3">
        <v>0</v>
      </c>
      <c r="H66" s="3">
        <v>93.775803999999994</v>
      </c>
      <c r="I66" s="3">
        <v>97.790801999999999</v>
      </c>
      <c r="J66" s="3">
        <v>102.66759999999999</v>
      </c>
      <c r="K66" s="3">
        <v>102.66759999999999</v>
      </c>
      <c r="L66" s="3">
        <v>106.3343</v>
      </c>
      <c r="M66" s="3">
        <v>113.6677</v>
      </c>
      <c r="N66" s="3">
        <v>113.6677</v>
      </c>
      <c r="O66" s="3">
        <v>121.00109999999999</v>
      </c>
      <c r="P66" s="3">
        <v>121.00109999999999</v>
      </c>
      <c r="Q66" s="3">
        <v>124.6678</v>
      </c>
      <c r="R66" s="3">
        <v>128.33449999999999</v>
      </c>
      <c r="S66" s="3">
        <v>143.00129999999999</v>
      </c>
      <c r="T66" s="3">
        <v>135.6679</v>
      </c>
      <c r="U66" s="3">
        <v>146.66800000000001</v>
      </c>
      <c r="V66" s="3">
        <v>143.00129999999999</v>
      </c>
      <c r="W66" s="3">
        <v>121.00109999999999</v>
      </c>
      <c r="X66" s="3">
        <v>121.00109999999999</v>
      </c>
      <c r="Y66" s="3">
        <v>132.00120000000001</v>
      </c>
      <c r="Z66" s="3">
        <v>110.001</v>
      </c>
      <c r="AA66" s="3">
        <v>146.66800000000001</v>
      </c>
      <c r="AB66" s="3">
        <v>102.66759999999999</v>
      </c>
      <c r="AC66" s="3">
        <v>117.3344</v>
      </c>
      <c r="AD66" s="3">
        <v>124.6678</v>
      </c>
      <c r="AE66" s="3">
        <v>135.6679</v>
      </c>
      <c r="AF66" s="3">
        <v>135.6679</v>
      </c>
      <c r="AG66" s="3">
        <v>143.00129999999999</v>
      </c>
      <c r="AH66" s="3">
        <v>143.00129999999999</v>
      </c>
      <c r="AI66" s="3">
        <v>143.00129999999999</v>
      </c>
      <c r="AJ66" s="3">
        <v>148.04275999999999</v>
      </c>
      <c r="AK66" s="3">
        <v>159.96619999999999</v>
      </c>
      <c r="AL66" s="3">
        <v>160.60638</v>
      </c>
      <c r="AM66" s="3">
        <v>165.40777</v>
      </c>
      <c r="AN66" s="3">
        <v>165.08768000000001</v>
      </c>
    </row>
    <row r="67" spans="1:40" x14ac:dyDescent="0.2">
      <c r="A67" s="3" t="s">
        <v>7</v>
      </c>
      <c r="B67" s="3" t="s">
        <v>8</v>
      </c>
      <c r="C67" s="3" t="s">
        <v>9</v>
      </c>
      <c r="D67" s="3" t="s">
        <v>78</v>
      </c>
      <c r="E67" s="3" t="s">
        <v>11</v>
      </c>
      <c r="F67" s="3" t="s">
        <v>12</v>
      </c>
      <c r="G67" s="3">
        <v>0</v>
      </c>
      <c r="H67" s="3">
        <v>16047.755999999999</v>
      </c>
      <c r="I67" s="3">
        <v>15243.207</v>
      </c>
      <c r="J67" s="3">
        <v>16613.289000000001</v>
      </c>
      <c r="K67" s="3">
        <v>17366.745999999999</v>
      </c>
      <c r="L67" s="3">
        <v>-106043.37</v>
      </c>
      <c r="M67" s="3">
        <v>-103903.2</v>
      </c>
      <c r="N67" s="3">
        <v>-101878.82</v>
      </c>
      <c r="O67" s="3">
        <v>-100304.77</v>
      </c>
      <c r="P67" s="3">
        <v>-98220.014999999999</v>
      </c>
      <c r="Q67" s="3">
        <v>-96766.051000000007</v>
      </c>
      <c r="R67" s="3">
        <v>-95036.021999999997</v>
      </c>
      <c r="S67" s="3">
        <v>-96350.312000000005</v>
      </c>
      <c r="T67" s="3">
        <v>-98033.964999999997</v>
      </c>
      <c r="U67" s="3">
        <v>-99438.827000000005</v>
      </c>
      <c r="V67" s="3">
        <v>-101122.45</v>
      </c>
      <c r="W67" s="3">
        <v>-102631.08</v>
      </c>
      <c r="X67" s="3">
        <v>-105845.09</v>
      </c>
      <c r="Y67" s="3">
        <v>-109001.91</v>
      </c>
      <c r="Z67" s="3">
        <v>-111982.89</v>
      </c>
      <c r="AA67" s="3">
        <v>-115067.15</v>
      </c>
      <c r="AB67" s="3">
        <v>-117631.1</v>
      </c>
      <c r="AC67" s="3">
        <v>-113275.72</v>
      </c>
      <c r="AD67" s="3">
        <v>-114091.86</v>
      </c>
      <c r="AE67" s="3">
        <v>-111216.37</v>
      </c>
      <c r="AF67" s="3">
        <v>-110265.84</v>
      </c>
      <c r="AG67" s="3">
        <v>-111049.36</v>
      </c>
      <c r="AH67" s="3">
        <v>-108990.77</v>
      </c>
      <c r="AI67" s="3">
        <v>-104910.86</v>
      </c>
      <c r="AJ67" s="3">
        <v>-108630.99</v>
      </c>
      <c r="AK67" s="3">
        <v>-108536.74</v>
      </c>
      <c r="AL67" s="3">
        <v>-108837.7</v>
      </c>
      <c r="AM67" s="3">
        <v>-108681.06</v>
      </c>
      <c r="AN67" s="3">
        <v>-109676.33</v>
      </c>
    </row>
    <row r="68" spans="1:40" x14ac:dyDescent="0.2">
      <c r="A68" s="3" t="s">
        <v>7</v>
      </c>
      <c r="B68" s="3" t="s">
        <v>8</v>
      </c>
      <c r="C68" s="3" t="s">
        <v>9</v>
      </c>
      <c r="D68" s="3" t="s">
        <v>79</v>
      </c>
      <c r="E68" s="3" t="s">
        <v>11</v>
      </c>
      <c r="F68" s="3" t="s">
        <v>12</v>
      </c>
      <c r="G68" s="3">
        <v>0</v>
      </c>
      <c r="H68" s="3">
        <v>607337.26</v>
      </c>
      <c r="I68" s="3">
        <v>614363.22</v>
      </c>
      <c r="J68" s="3">
        <v>597922.11</v>
      </c>
      <c r="K68" s="3">
        <v>583385.06000000006</v>
      </c>
      <c r="L68" s="3">
        <v>577002.16</v>
      </c>
      <c r="M68" s="3">
        <v>569166.38</v>
      </c>
      <c r="N68" s="3">
        <v>588829.42000000004</v>
      </c>
      <c r="O68" s="3">
        <v>564783.43999999994</v>
      </c>
      <c r="P68" s="3">
        <v>569367.15</v>
      </c>
      <c r="Q68" s="3">
        <v>562016.9</v>
      </c>
      <c r="R68" s="3">
        <v>569664.52</v>
      </c>
      <c r="S68" s="3">
        <v>578183.04</v>
      </c>
      <c r="T68" s="3">
        <v>559951.81000000006</v>
      </c>
      <c r="U68" s="3">
        <v>570567.38</v>
      </c>
      <c r="V68" s="3">
        <v>571948.5</v>
      </c>
      <c r="W68" s="3">
        <v>568441.07999999996</v>
      </c>
      <c r="X68" s="3">
        <v>565670.04</v>
      </c>
      <c r="Y68" s="3">
        <v>557124.55000000005</v>
      </c>
      <c r="Z68" s="3">
        <v>541772.18000000005</v>
      </c>
      <c r="AA68" s="3">
        <v>490774.66</v>
      </c>
      <c r="AB68" s="3">
        <v>508588.67</v>
      </c>
      <c r="AC68" s="3">
        <v>465540.55</v>
      </c>
      <c r="AD68" s="3">
        <v>483427.42</v>
      </c>
      <c r="AE68" s="3">
        <v>473376.86</v>
      </c>
      <c r="AF68" s="3">
        <v>434008.93</v>
      </c>
      <c r="AG68" s="3">
        <v>417899.52000000002</v>
      </c>
      <c r="AH68" s="3">
        <v>394833.83</v>
      </c>
      <c r="AI68" s="3">
        <v>382359.88</v>
      </c>
      <c r="AJ68" s="3">
        <v>375082.02</v>
      </c>
      <c r="AK68" s="3">
        <v>361714.43</v>
      </c>
      <c r="AL68" s="3">
        <v>321430.23</v>
      </c>
      <c r="AM68" s="3">
        <v>342591.1</v>
      </c>
      <c r="AN68" s="3">
        <v>328727.59999999998</v>
      </c>
    </row>
    <row r="69" spans="1:40" x14ac:dyDescent="0.2">
      <c r="A69" s="3" t="s">
        <v>7</v>
      </c>
      <c r="B69" s="3" t="s">
        <v>8</v>
      </c>
      <c r="C69" s="3" t="s">
        <v>9</v>
      </c>
      <c r="D69" s="3" t="s">
        <v>80</v>
      </c>
      <c r="E69" s="3" t="s">
        <v>11</v>
      </c>
      <c r="F69" s="3" t="s">
        <v>12</v>
      </c>
      <c r="G69" s="3">
        <v>0</v>
      </c>
      <c r="H69" s="3">
        <v>37214.129000000001</v>
      </c>
      <c r="I69" s="3">
        <v>26789.304</v>
      </c>
      <c r="J69" s="3">
        <v>22317.291000000001</v>
      </c>
      <c r="K69" s="3">
        <v>18152.222000000002</v>
      </c>
      <c r="L69" s="3">
        <v>12778.084000000001</v>
      </c>
      <c r="M69" s="3">
        <v>9669.2739999999994</v>
      </c>
      <c r="N69" s="3">
        <v>8893.3243999999995</v>
      </c>
      <c r="O69" s="3">
        <v>8041.2457000000004</v>
      </c>
      <c r="P69" s="3">
        <v>7466.5706</v>
      </c>
      <c r="Q69" s="3">
        <v>7043.24</v>
      </c>
      <c r="R69" s="3">
        <v>7556.6543000000001</v>
      </c>
      <c r="S69" s="3">
        <v>6500.4552000000003</v>
      </c>
      <c r="T69" s="3">
        <v>5982.5856999999996</v>
      </c>
      <c r="U69" s="3">
        <v>6091.3453</v>
      </c>
      <c r="V69" s="3">
        <v>6483.0541000000003</v>
      </c>
      <c r="W69" s="3">
        <v>7455.9465</v>
      </c>
      <c r="X69" s="3">
        <v>8176.4335000000001</v>
      </c>
      <c r="Y69" s="3">
        <v>9585.9200999999994</v>
      </c>
      <c r="Z69" s="3">
        <v>8865.1360000000004</v>
      </c>
      <c r="AA69" s="3">
        <v>8940.8510999999999</v>
      </c>
      <c r="AB69" s="3">
        <v>8850.4796000000006</v>
      </c>
      <c r="AC69" s="3">
        <v>11420.03</v>
      </c>
      <c r="AD69" s="3">
        <v>12039.722</v>
      </c>
      <c r="AE69" s="3">
        <v>11455.49</v>
      </c>
      <c r="AF69" s="3">
        <v>11985.290999999999</v>
      </c>
      <c r="AG69" s="3">
        <v>12372.174000000001</v>
      </c>
      <c r="AH69" s="3">
        <v>12685.691000000001</v>
      </c>
      <c r="AI69" s="3">
        <v>12514.039000000001</v>
      </c>
      <c r="AJ69" s="3">
        <v>11044.206</v>
      </c>
      <c r="AK69" s="3">
        <v>11235.623</v>
      </c>
      <c r="AL69" s="3">
        <v>10934.795</v>
      </c>
      <c r="AM69" s="3">
        <v>10932.8</v>
      </c>
      <c r="AN69" s="3">
        <v>10159.878000000001</v>
      </c>
    </row>
    <row r="70" spans="1:40" x14ac:dyDescent="0.2">
      <c r="A70" s="3" t="s">
        <v>7</v>
      </c>
      <c r="B70" s="3" t="s">
        <v>8</v>
      </c>
      <c r="C70" s="3" t="s">
        <v>9</v>
      </c>
      <c r="D70" s="3" t="s">
        <v>81</v>
      </c>
      <c r="E70" s="3" t="s">
        <v>11</v>
      </c>
      <c r="F70" s="3" t="s">
        <v>12</v>
      </c>
      <c r="G70" s="3">
        <v>0</v>
      </c>
      <c r="H70" s="3">
        <v>17077.315999999999</v>
      </c>
      <c r="I70" s="3">
        <v>17302.084999999999</v>
      </c>
      <c r="J70" s="3">
        <v>19150.194</v>
      </c>
      <c r="K70" s="3">
        <v>19392.643</v>
      </c>
      <c r="L70" s="3">
        <v>19622.089</v>
      </c>
      <c r="M70" s="3">
        <v>18546.150000000001</v>
      </c>
      <c r="N70" s="3">
        <v>18514.437999999998</v>
      </c>
      <c r="O70" s="3">
        <v>19531.182000000001</v>
      </c>
      <c r="P70" s="3">
        <v>20973.631000000001</v>
      </c>
      <c r="Q70" s="3">
        <v>20160.03</v>
      </c>
      <c r="R70" s="3">
        <v>17224.815999999999</v>
      </c>
      <c r="S70" s="3">
        <v>18062.338</v>
      </c>
      <c r="T70" s="3">
        <v>19508.451000000001</v>
      </c>
      <c r="U70" s="3">
        <v>18917.585999999999</v>
      </c>
      <c r="V70" s="3">
        <v>17582.682000000001</v>
      </c>
      <c r="W70" s="3">
        <v>19014.274000000001</v>
      </c>
      <c r="X70" s="3">
        <v>20391.671999999999</v>
      </c>
      <c r="Y70" s="3">
        <v>21789.159</v>
      </c>
      <c r="Z70" s="3">
        <v>20314.944</v>
      </c>
      <c r="AA70" s="3">
        <v>21075.944</v>
      </c>
      <c r="AB70" s="3">
        <v>26152.2</v>
      </c>
      <c r="AC70" s="3">
        <v>42504.34</v>
      </c>
      <c r="AD70" s="3">
        <v>28401.18</v>
      </c>
      <c r="AE70" s="3">
        <v>31546.11</v>
      </c>
      <c r="AF70" s="3">
        <v>33127.97</v>
      </c>
      <c r="AG70" s="3">
        <v>32549.48</v>
      </c>
      <c r="AH70" s="3">
        <v>35333.68</v>
      </c>
      <c r="AI70" s="3">
        <v>52754</v>
      </c>
      <c r="AJ70" s="3">
        <v>40000.31</v>
      </c>
      <c r="AK70" s="3">
        <v>41526.589999999997</v>
      </c>
      <c r="AL70" s="3">
        <v>42385.31</v>
      </c>
      <c r="AM70" s="3">
        <v>44441.589</v>
      </c>
      <c r="AN70" s="3">
        <v>45455.51</v>
      </c>
    </row>
    <row r="71" spans="1:40" x14ac:dyDescent="0.2">
      <c r="A71" s="3" t="s">
        <v>7</v>
      </c>
      <c r="B71" s="3" t="s">
        <v>8</v>
      </c>
      <c r="C71" s="3" t="s">
        <v>9</v>
      </c>
      <c r="D71" s="3" t="s">
        <v>82</v>
      </c>
      <c r="E71" s="3" t="s">
        <v>11</v>
      </c>
      <c r="F71" s="3" t="s">
        <v>12</v>
      </c>
      <c r="G71" s="3">
        <v>0</v>
      </c>
      <c r="H71" s="3">
        <v>23197.517</v>
      </c>
      <c r="I71" s="3">
        <v>22592.904999999999</v>
      </c>
      <c r="J71" s="3">
        <v>24643.968000000001</v>
      </c>
      <c r="K71" s="3">
        <v>25821.065999999999</v>
      </c>
      <c r="L71" s="3">
        <v>27882.207999999999</v>
      </c>
      <c r="M71" s="3">
        <v>29985.345000000001</v>
      </c>
      <c r="N71" s="3">
        <v>29855.45</v>
      </c>
      <c r="O71" s="3">
        <v>28462.198</v>
      </c>
      <c r="P71" s="3">
        <v>30894.347000000002</v>
      </c>
      <c r="Q71" s="3">
        <v>30377.839</v>
      </c>
      <c r="R71" s="3">
        <v>30107.096000000001</v>
      </c>
      <c r="S71" s="3">
        <v>30267.596000000001</v>
      </c>
      <c r="T71" s="3">
        <v>29989.323</v>
      </c>
      <c r="U71" s="3">
        <v>26509.38</v>
      </c>
      <c r="V71" s="3">
        <v>26603.757000000001</v>
      </c>
      <c r="W71" s="3">
        <v>28116.204000000002</v>
      </c>
      <c r="X71" s="3">
        <v>27970.898000000001</v>
      </c>
      <c r="Y71" s="3">
        <v>28049.305</v>
      </c>
      <c r="Z71" s="3">
        <v>28078.752</v>
      </c>
      <c r="AA71" s="3">
        <v>28193.201000000001</v>
      </c>
      <c r="AB71" s="3">
        <v>28568.065999999999</v>
      </c>
      <c r="AC71" s="3">
        <v>28679.434000000001</v>
      </c>
      <c r="AD71" s="3">
        <v>28506.992999999999</v>
      </c>
      <c r="AE71" s="3">
        <v>28196.074000000001</v>
      </c>
      <c r="AF71" s="3">
        <v>28251.333999999999</v>
      </c>
      <c r="AG71" s="3">
        <v>28537.058000000001</v>
      </c>
      <c r="AH71" s="3">
        <v>28830.331999999999</v>
      </c>
      <c r="AI71" s="3">
        <v>28966.440999999999</v>
      </c>
      <c r="AJ71" s="3">
        <v>29499.391</v>
      </c>
      <c r="AK71" s="3">
        <v>29624.289000000001</v>
      </c>
      <c r="AL71" s="3">
        <v>29618.116999999998</v>
      </c>
      <c r="AM71" s="3">
        <v>29883.289000000001</v>
      </c>
      <c r="AN71" s="3">
        <v>29917.026999999998</v>
      </c>
    </row>
    <row r="72" spans="1:40" x14ac:dyDescent="0.2">
      <c r="A72" s="3" t="s">
        <v>7</v>
      </c>
      <c r="B72" s="3" t="s">
        <v>8</v>
      </c>
      <c r="C72" s="3" t="s">
        <v>9</v>
      </c>
      <c r="D72" s="3" t="s">
        <v>83</v>
      </c>
      <c r="E72" s="3" t="s">
        <v>11</v>
      </c>
      <c r="F72" s="3" t="s">
        <v>12</v>
      </c>
      <c r="G72" s="3">
        <v>0</v>
      </c>
      <c r="H72" s="3">
        <v>231.00076000000001</v>
      </c>
      <c r="I72" s="3">
        <v>229.81053</v>
      </c>
      <c r="J72" s="3">
        <v>234.80905000000001</v>
      </c>
      <c r="K72" s="3">
        <v>247.41619</v>
      </c>
      <c r="L72" s="3">
        <v>249.68826999999999</v>
      </c>
      <c r="M72" s="3">
        <v>258.50247999999999</v>
      </c>
      <c r="N72" s="3">
        <v>258.86048</v>
      </c>
      <c r="O72" s="3">
        <v>256.33434</v>
      </c>
      <c r="P72" s="3">
        <v>275.08575999999999</v>
      </c>
      <c r="Q72" s="3">
        <v>297.70648</v>
      </c>
      <c r="R72" s="3">
        <v>295.00909000000001</v>
      </c>
      <c r="S72" s="3">
        <v>325.62718000000001</v>
      </c>
      <c r="T72" s="3">
        <v>334.73129</v>
      </c>
      <c r="U72" s="3">
        <v>334.61961000000002</v>
      </c>
      <c r="V72" s="3">
        <v>362.59600999999998</v>
      </c>
      <c r="W72" s="3">
        <v>377.30687999999998</v>
      </c>
      <c r="X72" s="3">
        <v>407.92786000000001</v>
      </c>
      <c r="Y72" s="3">
        <v>414.72937999999999</v>
      </c>
      <c r="Z72" s="3">
        <v>435.18871999999999</v>
      </c>
      <c r="AA72" s="3">
        <v>451.97958999999997</v>
      </c>
      <c r="AB72" s="3">
        <v>510.52172000000002</v>
      </c>
      <c r="AC72" s="3">
        <v>529.47715000000005</v>
      </c>
      <c r="AD72" s="3">
        <v>533.20093999999995</v>
      </c>
      <c r="AE72" s="3">
        <v>511.03676000000002</v>
      </c>
      <c r="AF72" s="3">
        <v>593.42429000000004</v>
      </c>
      <c r="AG72" s="3">
        <v>604.48041000000001</v>
      </c>
      <c r="AH72" s="3">
        <v>611.86944000000005</v>
      </c>
      <c r="AI72" s="3">
        <v>619.45320000000004</v>
      </c>
      <c r="AJ72" s="3">
        <v>740.88449000000003</v>
      </c>
      <c r="AK72" s="3">
        <v>765.35848999999996</v>
      </c>
      <c r="AL72" s="3">
        <v>764.13171</v>
      </c>
      <c r="AM72" s="3">
        <v>815.94197999999994</v>
      </c>
      <c r="AN72" s="3">
        <v>822.95331999999996</v>
      </c>
    </row>
    <row r="73" spans="1:40" x14ac:dyDescent="0.2">
      <c r="A73" s="3" t="s">
        <v>7</v>
      </c>
      <c r="B73" s="3" t="s">
        <v>8</v>
      </c>
      <c r="C73" s="3" t="s">
        <v>9</v>
      </c>
      <c r="D73" s="3" t="s">
        <v>84</v>
      </c>
      <c r="E73" s="3" t="s">
        <v>11</v>
      </c>
      <c r="F73" s="3" t="s">
        <v>12</v>
      </c>
      <c r="G73" s="3">
        <v>0</v>
      </c>
      <c r="H73" s="3">
        <v>940.44329000000005</v>
      </c>
      <c r="I73" s="3">
        <v>922.80771000000004</v>
      </c>
      <c r="J73" s="3">
        <v>995.92019000000005</v>
      </c>
      <c r="K73" s="3">
        <v>1039.2954</v>
      </c>
      <c r="L73" s="3">
        <v>1109.0935999999999</v>
      </c>
      <c r="M73" s="3">
        <v>1180.2057</v>
      </c>
      <c r="N73" s="3">
        <v>1173.4604999999999</v>
      </c>
      <c r="O73" s="3">
        <v>1142.0820000000001</v>
      </c>
      <c r="P73" s="3">
        <v>1194.1008999999999</v>
      </c>
      <c r="Q73" s="3">
        <v>1196.1135999999999</v>
      </c>
      <c r="R73" s="3">
        <v>1137.1237000000001</v>
      </c>
      <c r="S73" s="3">
        <v>1144.0811000000001</v>
      </c>
      <c r="T73" s="3">
        <v>1136.2139</v>
      </c>
      <c r="U73" s="3">
        <v>1054.0056999999999</v>
      </c>
      <c r="V73" s="3">
        <v>1062.9297999999999</v>
      </c>
      <c r="W73" s="3">
        <v>1124.0558000000001</v>
      </c>
      <c r="X73" s="3">
        <v>1120.6483000000001</v>
      </c>
      <c r="Y73" s="3">
        <v>1135.3541</v>
      </c>
      <c r="Z73" s="3">
        <v>1131.7550000000001</v>
      </c>
      <c r="AA73" s="3">
        <v>1139.2235000000001</v>
      </c>
      <c r="AB73" s="3">
        <v>1142.7714000000001</v>
      </c>
      <c r="AC73" s="3">
        <v>1150.2719</v>
      </c>
      <c r="AD73" s="3">
        <v>1157.6398999999999</v>
      </c>
      <c r="AE73" s="3">
        <v>1161.5382</v>
      </c>
      <c r="AF73" s="3">
        <v>1176.2483999999999</v>
      </c>
      <c r="AG73" s="3">
        <v>1183.4854</v>
      </c>
      <c r="AH73" s="3">
        <v>1198.1261</v>
      </c>
      <c r="AI73" s="3">
        <v>1198.049</v>
      </c>
      <c r="AJ73" s="3">
        <v>1273.9644000000001</v>
      </c>
      <c r="AK73" s="3">
        <v>1287.5319999999999</v>
      </c>
      <c r="AL73" s="3">
        <v>1286.8398</v>
      </c>
      <c r="AM73" s="3">
        <v>1315.4892</v>
      </c>
      <c r="AN73" s="3">
        <v>1316.5775000000001</v>
      </c>
    </row>
    <row r="74" spans="1:40" x14ac:dyDescent="0.2">
      <c r="A74" s="3" t="s">
        <v>7</v>
      </c>
      <c r="B74" s="3" t="s">
        <v>8</v>
      </c>
      <c r="C74" s="3" t="s">
        <v>9</v>
      </c>
      <c r="D74" s="3" t="s">
        <v>85</v>
      </c>
      <c r="E74" s="3" t="s">
        <v>11</v>
      </c>
      <c r="F74" s="3" t="s">
        <v>12</v>
      </c>
      <c r="G74" s="3">
        <v>0</v>
      </c>
      <c r="H74" s="3">
        <v>1093.989</v>
      </c>
      <c r="I74" s="3">
        <v>1326.15</v>
      </c>
      <c r="J74" s="3">
        <v>1680.5142000000001</v>
      </c>
      <c r="K74" s="3">
        <v>1998.9534000000001</v>
      </c>
      <c r="L74" s="3">
        <v>2453.0347000000002</v>
      </c>
      <c r="M74" s="3">
        <v>2628.3793000000001</v>
      </c>
      <c r="N74" s="3">
        <v>2752.8564000000001</v>
      </c>
      <c r="O74" s="3">
        <v>3329.7550999999999</v>
      </c>
      <c r="P74" s="3">
        <v>3749.4690999999998</v>
      </c>
      <c r="Q74" s="3">
        <v>3973.8153000000002</v>
      </c>
      <c r="R74" s="3">
        <v>4102.2928000000002</v>
      </c>
      <c r="S74" s="3">
        <v>6621.5286999999998</v>
      </c>
      <c r="T74" s="3">
        <v>6787.7281999999996</v>
      </c>
      <c r="U74" s="3">
        <v>7424.9013000000004</v>
      </c>
      <c r="V74" s="3">
        <v>8923.4714000000004</v>
      </c>
      <c r="W74" s="3">
        <v>10013.66</v>
      </c>
      <c r="X74" s="3">
        <v>9891.2603999999992</v>
      </c>
      <c r="Y74" s="3">
        <v>9138.1486000000004</v>
      </c>
      <c r="Z74" s="3">
        <v>10266.687</v>
      </c>
      <c r="AA74" s="3">
        <v>9655.6780999999992</v>
      </c>
      <c r="AB74" s="3">
        <v>9867.8989000000001</v>
      </c>
      <c r="AC74" s="3">
        <v>10745.378000000001</v>
      </c>
      <c r="AD74" s="3">
        <v>9954.2054000000007</v>
      </c>
      <c r="AE74" s="3">
        <v>9710.1330999999991</v>
      </c>
      <c r="AF74" s="3">
        <v>9232.1414000000004</v>
      </c>
      <c r="AG74" s="3">
        <v>8190.3247000000001</v>
      </c>
      <c r="AH74" s="3">
        <v>7785.1992</v>
      </c>
      <c r="AI74" s="3">
        <v>7245.5499</v>
      </c>
      <c r="AJ74" s="3">
        <v>9072.9398000000001</v>
      </c>
      <c r="AK74" s="3">
        <v>9313.8382999999994</v>
      </c>
      <c r="AL74" s="3">
        <v>8756.4467999999997</v>
      </c>
      <c r="AM74" s="3">
        <v>8883.1838000000007</v>
      </c>
      <c r="AN74" s="3">
        <v>6896.0792000000001</v>
      </c>
    </row>
    <row r="75" spans="1:40" x14ac:dyDescent="0.2">
      <c r="A75" s="3" t="s">
        <v>7</v>
      </c>
      <c r="B75" s="3" t="s">
        <v>8</v>
      </c>
      <c r="C75" s="3" t="s">
        <v>9</v>
      </c>
      <c r="D75" s="3" t="s">
        <v>86</v>
      </c>
      <c r="E75" s="3" t="s">
        <v>11</v>
      </c>
      <c r="F75" s="3" t="s">
        <v>12</v>
      </c>
      <c r="G75" s="3">
        <v>0</v>
      </c>
      <c r="H75" s="3">
        <v>81114.505000000005</v>
      </c>
      <c r="I75" s="3">
        <v>80995.520000000004</v>
      </c>
      <c r="J75" s="3">
        <v>82292.947</v>
      </c>
      <c r="K75" s="3">
        <v>81129.915999999997</v>
      </c>
      <c r="L75" s="3">
        <v>83548.769</v>
      </c>
      <c r="M75" s="3">
        <v>83866.001999999993</v>
      </c>
      <c r="N75" s="3">
        <v>86653.88</v>
      </c>
      <c r="O75" s="3">
        <v>91562.604000000007</v>
      </c>
      <c r="P75" s="3">
        <v>96199.581000000006</v>
      </c>
      <c r="Q75" s="3">
        <v>95213.425000000003</v>
      </c>
      <c r="R75" s="3">
        <v>100196.75</v>
      </c>
      <c r="S75" s="3">
        <v>102692.49</v>
      </c>
      <c r="T75" s="3">
        <v>102024.11</v>
      </c>
      <c r="U75" s="3">
        <v>106337.75</v>
      </c>
      <c r="V75" s="3">
        <v>106763.51</v>
      </c>
      <c r="W75" s="3">
        <v>110335.54</v>
      </c>
      <c r="X75" s="3">
        <v>108791.06</v>
      </c>
      <c r="Y75" s="3">
        <v>111872.15</v>
      </c>
      <c r="Z75" s="3">
        <v>107693.75999999999</v>
      </c>
      <c r="AA75" s="3">
        <v>100825.01</v>
      </c>
      <c r="AB75" s="3">
        <v>93927.96</v>
      </c>
      <c r="AC75" s="3">
        <v>90971.467999999993</v>
      </c>
      <c r="AD75" s="3">
        <v>87784.482999999993</v>
      </c>
      <c r="AE75" s="3">
        <v>79658.392999999996</v>
      </c>
      <c r="AF75" s="3">
        <v>78004.645000000004</v>
      </c>
      <c r="AG75" s="3">
        <v>70648.751000000004</v>
      </c>
      <c r="AH75" s="3">
        <v>67238.553</v>
      </c>
      <c r="AI75" s="3">
        <v>70698.357999999993</v>
      </c>
      <c r="AJ75" s="3">
        <v>66799.804000000004</v>
      </c>
      <c r="AK75" s="3">
        <v>60253.504999999997</v>
      </c>
      <c r="AL75" s="3">
        <v>50168.785000000003</v>
      </c>
      <c r="AM75" s="3">
        <v>51902.677000000003</v>
      </c>
      <c r="AN75" s="3">
        <v>53846.311000000002</v>
      </c>
    </row>
    <row r="76" spans="1:40" x14ac:dyDescent="0.2">
      <c r="A76" s="3" t="s">
        <v>7</v>
      </c>
      <c r="B76" s="3" t="s">
        <v>8</v>
      </c>
      <c r="C76" s="3" t="s">
        <v>9</v>
      </c>
      <c r="D76" s="3" t="s">
        <v>87</v>
      </c>
      <c r="E76" s="3" t="s">
        <v>11</v>
      </c>
      <c r="F76" s="3" t="s">
        <v>12</v>
      </c>
      <c r="G76" s="3">
        <v>0</v>
      </c>
      <c r="H76" s="3">
        <v>100.38462</v>
      </c>
      <c r="I76" s="3">
        <v>103.84614999999999</v>
      </c>
      <c r="J76" s="3">
        <v>110.76922999999999</v>
      </c>
      <c r="K76" s="3">
        <v>114.23077000000001</v>
      </c>
      <c r="L76" s="3">
        <v>43</v>
      </c>
      <c r="M76" s="3">
        <v>69.844744000000006</v>
      </c>
      <c r="N76" s="3">
        <v>93.051473999999999</v>
      </c>
      <c r="O76" s="3">
        <v>127.12812</v>
      </c>
      <c r="P76" s="3">
        <v>153.97287</v>
      </c>
      <c r="Q76" s="3">
        <v>192.74637999999999</v>
      </c>
      <c r="R76" s="3">
        <v>207.53</v>
      </c>
      <c r="S76" s="3">
        <v>215.35741999999999</v>
      </c>
      <c r="T76" s="3">
        <v>224.26864</v>
      </c>
      <c r="U76" s="3">
        <v>234.83938000000001</v>
      </c>
      <c r="V76" s="3">
        <v>1118.7338</v>
      </c>
      <c r="W76" s="3">
        <v>65.959999999999994</v>
      </c>
      <c r="X76" s="3">
        <v>77.698542000000003</v>
      </c>
      <c r="Y76" s="3">
        <v>85.206389000000001</v>
      </c>
      <c r="Z76" s="3">
        <v>100.8126</v>
      </c>
      <c r="AA76" s="3">
        <v>100.65598</v>
      </c>
      <c r="AB76" s="3">
        <v>289.01</v>
      </c>
      <c r="AC76" s="3">
        <v>274.11228</v>
      </c>
      <c r="AD76" s="3">
        <v>288.90177999999997</v>
      </c>
      <c r="AE76" s="3">
        <v>313.11209000000002</v>
      </c>
      <c r="AF76" s="3">
        <v>278.87</v>
      </c>
      <c r="AG76" s="3">
        <v>309.37141000000003</v>
      </c>
      <c r="AH76" s="3">
        <v>318.08609000000001</v>
      </c>
      <c r="AI76" s="3">
        <v>331.15812</v>
      </c>
      <c r="AJ76" s="3">
        <v>339.51445000000001</v>
      </c>
      <c r="AK76" s="3">
        <v>346.94229999999999</v>
      </c>
      <c r="AL76" s="3">
        <v>317.23090999999999</v>
      </c>
      <c r="AM76" s="3">
        <v>313.82648</v>
      </c>
      <c r="AN76" s="3">
        <v>319.70686000000001</v>
      </c>
    </row>
    <row r="77" spans="1:40" x14ac:dyDescent="0.2">
      <c r="A77" s="3" t="s">
        <v>7</v>
      </c>
      <c r="B77" s="3" t="s">
        <v>8</v>
      </c>
      <c r="C77" s="3" t="s">
        <v>9</v>
      </c>
      <c r="D77" s="3" t="s">
        <v>88</v>
      </c>
      <c r="E77" s="3" t="s">
        <v>11</v>
      </c>
      <c r="F77" s="3" t="s">
        <v>12</v>
      </c>
      <c r="G77" s="3">
        <v>0</v>
      </c>
      <c r="H77" s="3">
        <v>-35371.781999999999</v>
      </c>
      <c r="I77" s="3">
        <v>-32155.651000000002</v>
      </c>
      <c r="J77" s="3">
        <v>-28125.376</v>
      </c>
      <c r="K77" s="3">
        <v>-25596.113000000001</v>
      </c>
      <c r="L77" s="3">
        <v>-21047.558000000001</v>
      </c>
      <c r="M77" s="3">
        <v>-20215.719000000001</v>
      </c>
      <c r="N77" s="3">
        <v>-20490.975999999999</v>
      </c>
      <c r="O77" s="3">
        <v>-18751.501</v>
      </c>
      <c r="P77" s="3">
        <v>-16840.725999999999</v>
      </c>
      <c r="Q77" s="3">
        <v>-16079.011</v>
      </c>
      <c r="R77" s="3">
        <v>-14474.815000000001</v>
      </c>
      <c r="S77" s="3">
        <v>-12324.782999999999</v>
      </c>
      <c r="T77" s="3">
        <v>-10115.976000000001</v>
      </c>
      <c r="U77" s="3">
        <v>-8741.0000999999993</v>
      </c>
      <c r="V77" s="3">
        <v>-6259.5725000000002</v>
      </c>
      <c r="W77" s="3">
        <v>-3614.4735999999998</v>
      </c>
      <c r="X77" s="3">
        <v>239.3725</v>
      </c>
      <c r="Y77" s="3">
        <v>4022.0717</v>
      </c>
      <c r="Z77" s="3">
        <v>6480.9603999999999</v>
      </c>
      <c r="AA77" s="3">
        <v>10920.736000000001</v>
      </c>
      <c r="AB77" s="3">
        <v>14323</v>
      </c>
      <c r="AC77" s="3">
        <v>14465.486999999999</v>
      </c>
      <c r="AD77" s="3">
        <v>14821.052</v>
      </c>
      <c r="AE77" s="3">
        <v>15998.721</v>
      </c>
      <c r="AF77" s="3">
        <v>17083.599999999999</v>
      </c>
      <c r="AG77" s="3">
        <v>19507.714</v>
      </c>
      <c r="AH77" s="3">
        <v>20723.099999999999</v>
      </c>
      <c r="AI77" s="3">
        <v>21528.6</v>
      </c>
      <c r="AJ77" s="3">
        <v>19236.054</v>
      </c>
      <c r="AK77" s="3">
        <v>20959.758999999998</v>
      </c>
      <c r="AL77" s="3">
        <v>18363.571</v>
      </c>
      <c r="AM77" s="3">
        <v>20577.163</v>
      </c>
      <c r="AN77" s="3">
        <v>21207.161</v>
      </c>
    </row>
    <row r="78" spans="1:40" x14ac:dyDescent="0.2">
      <c r="A78" s="3" t="s">
        <v>7</v>
      </c>
      <c r="B78" s="3" t="s">
        <v>8</v>
      </c>
      <c r="C78" s="3" t="s">
        <v>9</v>
      </c>
      <c r="D78" s="3" t="s">
        <v>89</v>
      </c>
      <c r="E78" s="3" t="s">
        <v>11</v>
      </c>
      <c r="F78" s="3" t="s">
        <v>12</v>
      </c>
      <c r="G78" s="3">
        <v>0</v>
      </c>
      <c r="H78" s="3">
        <v>-59375.288999999997</v>
      </c>
      <c r="I78" s="3">
        <v>-58894.822</v>
      </c>
      <c r="J78" s="3">
        <v>-58417.298000000003</v>
      </c>
      <c r="K78" s="3">
        <v>-57938.582999999999</v>
      </c>
      <c r="L78" s="3">
        <v>-58214.169000000002</v>
      </c>
      <c r="M78" s="3">
        <v>-57511.889000000003</v>
      </c>
      <c r="N78" s="3">
        <v>-56998.161999999997</v>
      </c>
      <c r="O78" s="3">
        <v>-56524.091999999997</v>
      </c>
      <c r="P78" s="3">
        <v>-56062.96</v>
      </c>
      <c r="Q78" s="3">
        <v>-55453.232000000004</v>
      </c>
      <c r="R78" s="3">
        <v>-55002.86</v>
      </c>
      <c r="S78" s="3">
        <v>-54156.786</v>
      </c>
      <c r="T78" s="3">
        <v>-54142.716999999997</v>
      </c>
      <c r="U78" s="3">
        <v>-53617.656000000003</v>
      </c>
      <c r="V78" s="3">
        <v>-53169.633999999998</v>
      </c>
      <c r="W78" s="3">
        <v>16158.323</v>
      </c>
      <c r="X78" s="3">
        <v>-36484.779000000002</v>
      </c>
      <c r="Y78" s="3">
        <v>-36255.712</v>
      </c>
      <c r="Z78" s="3">
        <v>-36318.446000000004</v>
      </c>
      <c r="AA78" s="3">
        <v>-36144.813000000002</v>
      </c>
      <c r="AB78" s="3">
        <v>-36166.527000000002</v>
      </c>
      <c r="AC78" s="3">
        <v>-36103.521000000001</v>
      </c>
      <c r="AD78" s="3">
        <v>-36103.519</v>
      </c>
      <c r="AE78" s="3">
        <v>-36150.767</v>
      </c>
      <c r="AF78" s="3">
        <v>-36093.269</v>
      </c>
      <c r="AG78" s="3">
        <v>-36060.923000000003</v>
      </c>
      <c r="AH78" s="3">
        <v>-35750.485000000001</v>
      </c>
      <c r="AI78" s="3">
        <v>-35772.53</v>
      </c>
      <c r="AJ78" s="3">
        <v>-35594.624000000003</v>
      </c>
      <c r="AK78" s="3">
        <v>-35574.078999999998</v>
      </c>
      <c r="AL78" s="3">
        <v>-35906.557000000001</v>
      </c>
      <c r="AM78" s="3">
        <v>-35516.470999999998</v>
      </c>
      <c r="AN78" s="3">
        <v>-35493.366999999998</v>
      </c>
    </row>
    <row r="79" spans="1:40" x14ac:dyDescent="0.2">
      <c r="A79" s="3" t="s">
        <v>7</v>
      </c>
      <c r="B79" s="3" t="s">
        <v>8</v>
      </c>
      <c r="C79" s="3" t="s">
        <v>9</v>
      </c>
      <c r="D79" s="3" t="s">
        <v>90</v>
      </c>
      <c r="E79" s="3" t="s">
        <v>11</v>
      </c>
      <c r="F79" s="3" t="s">
        <v>12</v>
      </c>
      <c r="G79" s="3">
        <v>0</v>
      </c>
      <c r="H79" s="3">
        <v>27347.394</v>
      </c>
      <c r="I79" s="3">
        <v>28646.452000000001</v>
      </c>
      <c r="J79" s="3">
        <v>33112.228999999999</v>
      </c>
      <c r="K79" s="3">
        <v>34985.466</v>
      </c>
      <c r="L79" s="3">
        <v>31291.903999999999</v>
      </c>
      <c r="M79" s="3">
        <v>31465.146000000001</v>
      </c>
      <c r="N79" s="3">
        <v>29094.542000000001</v>
      </c>
      <c r="O79" s="3">
        <v>30686.803</v>
      </c>
      <c r="P79" s="3">
        <v>39127.107000000004</v>
      </c>
      <c r="Q79" s="3">
        <v>42854.519</v>
      </c>
      <c r="R79" s="3">
        <v>40602.603999999999</v>
      </c>
      <c r="S79" s="3">
        <v>38033.258000000002</v>
      </c>
      <c r="T79" s="3">
        <v>39740.307000000001</v>
      </c>
      <c r="U79" s="3">
        <v>43445.747000000003</v>
      </c>
      <c r="V79" s="3">
        <v>41841.207000000002</v>
      </c>
      <c r="W79" s="3">
        <v>43974.468000000001</v>
      </c>
      <c r="X79" s="3">
        <v>42129.993999999999</v>
      </c>
      <c r="Y79" s="3">
        <v>43790.713000000003</v>
      </c>
      <c r="Z79" s="3">
        <v>43005.883000000002</v>
      </c>
      <c r="AA79" s="3">
        <v>41811.578000000001</v>
      </c>
      <c r="AB79" s="3">
        <v>40307.728000000003</v>
      </c>
      <c r="AC79" s="3">
        <v>43381.055</v>
      </c>
      <c r="AD79" s="3">
        <v>42962.773000000001</v>
      </c>
      <c r="AE79" s="3">
        <v>44523.652999999998</v>
      </c>
      <c r="AF79" s="3">
        <v>45706.680999999997</v>
      </c>
      <c r="AG79" s="3">
        <v>42620.116999999998</v>
      </c>
      <c r="AH79" s="3">
        <v>43581.610999999997</v>
      </c>
      <c r="AI79" s="3">
        <v>42641.2</v>
      </c>
      <c r="AJ79" s="3">
        <v>43175.557999999997</v>
      </c>
      <c r="AK79" s="3">
        <v>40833.411999999997</v>
      </c>
      <c r="AL79" s="3">
        <v>29579.670999999998</v>
      </c>
      <c r="AM79" s="3">
        <v>28098.719000000001</v>
      </c>
      <c r="AN79" s="3">
        <v>25163.003000000001</v>
      </c>
    </row>
    <row r="80" spans="1:40" x14ac:dyDescent="0.2">
      <c r="A80" s="3" t="s">
        <v>7</v>
      </c>
      <c r="B80" s="3" t="s">
        <v>8</v>
      </c>
      <c r="C80" s="3" t="s">
        <v>9</v>
      </c>
      <c r="D80" s="3" t="s">
        <v>91</v>
      </c>
      <c r="E80" s="3" t="s">
        <v>11</v>
      </c>
      <c r="F80" s="3" t="s">
        <v>12</v>
      </c>
      <c r="G80" s="3">
        <v>0</v>
      </c>
      <c r="H80" s="3">
        <v>39404.07</v>
      </c>
      <c r="I80" s="3">
        <v>39507.857000000004</v>
      </c>
      <c r="J80" s="3">
        <v>34421.413</v>
      </c>
      <c r="K80" s="3">
        <v>33159.093999999997</v>
      </c>
      <c r="L80" s="3">
        <v>32276.362000000001</v>
      </c>
      <c r="M80" s="3">
        <v>5516.8612000000003</v>
      </c>
      <c r="N80" s="3">
        <v>5659.5443999999998</v>
      </c>
      <c r="O80" s="3">
        <v>5848.4768999999997</v>
      </c>
      <c r="P80" s="3">
        <v>6520.2785999999996</v>
      </c>
      <c r="Q80" s="3">
        <v>6489.7285000000002</v>
      </c>
      <c r="R80" s="3">
        <v>6862.2145</v>
      </c>
      <c r="S80" s="3">
        <v>5110.3434999999999</v>
      </c>
      <c r="T80" s="3">
        <v>2999.4281000000001</v>
      </c>
      <c r="U80" s="3">
        <v>1361.6555000000001</v>
      </c>
      <c r="V80" s="3">
        <v>-422.7996</v>
      </c>
      <c r="W80" s="3">
        <v>-2452.8597</v>
      </c>
      <c r="X80" s="3">
        <v>-2893.7494999999999</v>
      </c>
      <c r="Y80" s="3">
        <v>-1063.1801</v>
      </c>
      <c r="Z80" s="3">
        <v>-907.74225999999999</v>
      </c>
      <c r="AA80" s="3">
        <v>-1100.0313000000001</v>
      </c>
      <c r="AB80" s="3">
        <v>-934.32367999999997</v>
      </c>
      <c r="AC80" s="3">
        <v>-5.7139077</v>
      </c>
      <c r="AD80" s="3">
        <v>630.41614000000004</v>
      </c>
      <c r="AE80" s="3">
        <v>1031.3866</v>
      </c>
      <c r="AF80" s="3">
        <v>1325.1369</v>
      </c>
      <c r="AG80" s="3">
        <v>2329.1095999999998</v>
      </c>
      <c r="AH80" s="3">
        <v>1576.335</v>
      </c>
      <c r="AI80" s="3">
        <v>2047.4313</v>
      </c>
      <c r="AJ80" s="3">
        <v>2462.2244000000001</v>
      </c>
      <c r="AK80" s="3">
        <v>3390.0409</v>
      </c>
      <c r="AL80" s="3">
        <v>1713.1822999999999</v>
      </c>
      <c r="AM80" s="3">
        <v>3010.2179000000001</v>
      </c>
      <c r="AN80" s="3">
        <v>3291.3773999999999</v>
      </c>
    </row>
    <row r="81" spans="1:40" x14ac:dyDescent="0.2">
      <c r="A81" s="3" t="s">
        <v>7</v>
      </c>
      <c r="B81" s="3" t="s">
        <v>8</v>
      </c>
      <c r="C81" s="3" t="s">
        <v>9</v>
      </c>
      <c r="D81" s="3" t="s">
        <v>92</v>
      </c>
      <c r="E81" s="3" t="s">
        <v>11</v>
      </c>
      <c r="F81" s="3" t="s">
        <v>12</v>
      </c>
      <c r="G81" s="3">
        <v>0</v>
      </c>
      <c r="H81" s="3">
        <v>16617.858</v>
      </c>
      <c r="I81" s="3">
        <v>9455.0324000000001</v>
      </c>
      <c r="J81" s="3">
        <v>8719.9799000000003</v>
      </c>
      <c r="K81" s="3">
        <v>8959.0334000000003</v>
      </c>
      <c r="L81" s="3">
        <v>7973.4965000000002</v>
      </c>
      <c r="M81" s="3">
        <v>8260.2456000000002</v>
      </c>
      <c r="N81" s="3">
        <v>9128.1236000000008</v>
      </c>
      <c r="O81" s="3">
        <v>10948.419</v>
      </c>
      <c r="P81" s="3">
        <v>11548.814</v>
      </c>
      <c r="Q81" s="3">
        <v>11834.722</v>
      </c>
      <c r="R81" s="3">
        <v>12762.593000000001</v>
      </c>
      <c r="S81" s="3">
        <v>12769.527</v>
      </c>
      <c r="T81" s="3">
        <v>13610.186</v>
      </c>
      <c r="U81" s="3">
        <v>15696.466</v>
      </c>
      <c r="V81" s="3">
        <v>15097.546</v>
      </c>
      <c r="W81" s="3">
        <v>15307.272000000001</v>
      </c>
      <c r="X81" s="3">
        <v>15685.828</v>
      </c>
      <c r="Y81" s="3">
        <v>18096.16</v>
      </c>
      <c r="Z81" s="3">
        <v>16658.396000000001</v>
      </c>
      <c r="AA81" s="3">
        <v>14767.754000000001</v>
      </c>
      <c r="AB81" s="3">
        <v>14032.467000000001</v>
      </c>
      <c r="AC81" s="3">
        <v>14895.058999999999</v>
      </c>
      <c r="AD81" s="3">
        <v>13720.337</v>
      </c>
      <c r="AE81" s="3">
        <v>12167.325000000001</v>
      </c>
      <c r="AF81" s="3">
        <v>11560.035</v>
      </c>
      <c r="AG81" s="3">
        <v>11985.976000000001</v>
      </c>
      <c r="AH81" s="3">
        <v>12268.686</v>
      </c>
      <c r="AI81" s="3">
        <v>13610.632</v>
      </c>
      <c r="AJ81" s="3">
        <v>12101.102999999999</v>
      </c>
      <c r="AK81" s="3">
        <v>11999.831</v>
      </c>
      <c r="AL81" s="3">
        <v>11029.971</v>
      </c>
      <c r="AM81" s="3">
        <v>11486.865</v>
      </c>
      <c r="AN81" s="3">
        <v>11145.531999999999</v>
      </c>
    </row>
    <row r="82" spans="1:40" x14ac:dyDescent="0.2">
      <c r="A82" s="3" t="s">
        <v>7</v>
      </c>
      <c r="B82" s="3" t="s">
        <v>8</v>
      </c>
      <c r="C82" s="3" t="s">
        <v>9</v>
      </c>
      <c r="D82" s="3" t="s">
        <v>93</v>
      </c>
      <c r="E82" s="3" t="s">
        <v>11</v>
      </c>
      <c r="F82" s="3" t="s">
        <v>12</v>
      </c>
      <c r="G82" s="3">
        <v>0</v>
      </c>
      <c r="H82" s="3">
        <v>7902.0339000000004</v>
      </c>
      <c r="I82" s="3">
        <v>7916.3091000000004</v>
      </c>
      <c r="J82" s="3">
        <v>6796.4781999999996</v>
      </c>
      <c r="K82" s="3">
        <v>6377.6424999999999</v>
      </c>
      <c r="L82" s="3">
        <v>1450.0465999999999</v>
      </c>
      <c r="M82" s="3">
        <v>2090.4268000000002</v>
      </c>
      <c r="N82" s="3">
        <v>2203.5969</v>
      </c>
      <c r="O82" s="3">
        <v>2480.1210999999998</v>
      </c>
      <c r="P82" s="3">
        <v>2413.6223</v>
      </c>
      <c r="Q82" s="3">
        <v>2637.4403000000002</v>
      </c>
      <c r="R82" s="3">
        <v>2623.7865000000002</v>
      </c>
      <c r="S82" s="3">
        <v>6672.6890999999996</v>
      </c>
      <c r="T82" s="3">
        <v>6801.9405999999999</v>
      </c>
      <c r="U82" s="3">
        <v>6630.0119000000004</v>
      </c>
      <c r="V82" s="3">
        <v>6843.1194999999998</v>
      </c>
      <c r="W82" s="3">
        <v>6915.0742</v>
      </c>
      <c r="X82" s="3">
        <v>7020.2142999999996</v>
      </c>
      <c r="Y82" s="3">
        <v>7316.6288999999997</v>
      </c>
      <c r="Z82" s="3">
        <v>7321.2559000000001</v>
      </c>
      <c r="AA82" s="3">
        <v>7182.4938000000002</v>
      </c>
      <c r="AB82" s="3">
        <v>7025.4732000000004</v>
      </c>
      <c r="AC82" s="3">
        <v>7025.3436000000002</v>
      </c>
      <c r="AD82" s="3">
        <v>7140.3176000000003</v>
      </c>
      <c r="AE82" s="3">
        <v>7248.3612999999996</v>
      </c>
      <c r="AF82" s="3">
        <v>7780.6495999999997</v>
      </c>
      <c r="AG82" s="3">
        <v>8218.5164999999997</v>
      </c>
      <c r="AH82" s="3">
        <v>8266.6730000000007</v>
      </c>
      <c r="AI82" s="3">
        <v>8344.7263000000003</v>
      </c>
      <c r="AJ82" s="3">
        <v>8432.0303999999996</v>
      </c>
      <c r="AK82" s="3">
        <v>8508.8893000000007</v>
      </c>
      <c r="AL82" s="3">
        <v>8199.2446</v>
      </c>
      <c r="AM82" s="3">
        <v>8163.6167999999998</v>
      </c>
      <c r="AN82" s="3">
        <v>8195.1101999999992</v>
      </c>
    </row>
    <row r="83" spans="1:40" x14ac:dyDescent="0.2">
      <c r="A83" s="3" t="s">
        <v>7</v>
      </c>
      <c r="B83" s="3" t="s">
        <v>8</v>
      </c>
      <c r="C83" s="3" t="s">
        <v>9</v>
      </c>
      <c r="D83" s="3" t="s">
        <v>94</v>
      </c>
      <c r="E83" s="3" t="s">
        <v>11</v>
      </c>
      <c r="F83" s="3" t="s">
        <v>12</v>
      </c>
      <c r="G83" s="3">
        <v>0</v>
      </c>
      <c r="H83" s="3">
        <v>69959.845000000001</v>
      </c>
      <c r="I83" s="3">
        <v>67134.798999999999</v>
      </c>
      <c r="J83" s="3">
        <v>59211.847000000002</v>
      </c>
      <c r="K83" s="3">
        <v>57732.142999999996</v>
      </c>
      <c r="L83" s="3">
        <v>55411.944000000003</v>
      </c>
      <c r="M83" s="3">
        <v>55181.313000000002</v>
      </c>
      <c r="N83" s="3">
        <v>60412.612999999998</v>
      </c>
      <c r="O83" s="3">
        <v>58500.296999999999</v>
      </c>
      <c r="P83" s="3">
        <v>57030.498</v>
      </c>
      <c r="Q83" s="3">
        <v>59753.284</v>
      </c>
      <c r="R83" s="3">
        <v>57333.955999999998</v>
      </c>
      <c r="S83" s="3">
        <v>57280.298000000003</v>
      </c>
      <c r="T83" s="3">
        <v>56959.218000000001</v>
      </c>
      <c r="U83" s="3">
        <v>57365.760999999999</v>
      </c>
      <c r="V83" s="3">
        <v>56733.485999999997</v>
      </c>
      <c r="W83" s="3">
        <v>54332.464</v>
      </c>
      <c r="X83" s="3">
        <v>55609.207000000002</v>
      </c>
      <c r="Y83" s="3">
        <v>54179.847999999998</v>
      </c>
      <c r="Z83" s="3">
        <v>51212.398000000001</v>
      </c>
      <c r="AA83" s="3">
        <v>46864.906000000003</v>
      </c>
      <c r="AB83" s="3">
        <v>47215.228999999999</v>
      </c>
      <c r="AC83" s="3">
        <v>46006.764000000003</v>
      </c>
      <c r="AD83" s="3">
        <v>41961.478000000003</v>
      </c>
      <c r="AE83" s="3">
        <v>39551.940999999999</v>
      </c>
      <c r="AF83" s="3">
        <v>38633.377999999997</v>
      </c>
      <c r="AG83" s="3">
        <v>40970.197999999997</v>
      </c>
      <c r="AH83" s="3">
        <v>42577.133999999998</v>
      </c>
      <c r="AI83" s="3">
        <v>44157.055</v>
      </c>
      <c r="AJ83" s="3">
        <v>44681.964999999997</v>
      </c>
      <c r="AK83" s="3">
        <v>43870.307999999997</v>
      </c>
      <c r="AL83" s="3">
        <v>40183.578999999998</v>
      </c>
      <c r="AM83" s="3">
        <v>41323.194000000003</v>
      </c>
      <c r="AN83" s="3">
        <v>35441.425000000003</v>
      </c>
    </row>
    <row r="84" spans="1:40" x14ac:dyDescent="0.2">
      <c r="A84" s="3" t="s">
        <v>7</v>
      </c>
      <c r="B84" s="3" t="s">
        <v>8</v>
      </c>
      <c r="C84" s="3" t="s">
        <v>9</v>
      </c>
      <c r="D84" s="3" t="s">
        <v>95</v>
      </c>
      <c r="E84" s="3" t="s">
        <v>11</v>
      </c>
      <c r="F84" s="3" t="s">
        <v>12</v>
      </c>
      <c r="G84" s="3">
        <v>0</v>
      </c>
      <c r="H84" s="3">
        <v>347166.13</v>
      </c>
      <c r="I84" s="3">
        <v>429411.18</v>
      </c>
      <c r="J84" s="3">
        <v>380155.27</v>
      </c>
      <c r="K84" s="3">
        <v>244931.53</v>
      </c>
      <c r="L84" s="3">
        <v>364844.44</v>
      </c>
      <c r="M84" s="3">
        <v>437792.43</v>
      </c>
      <c r="N84" s="3">
        <v>532339.25</v>
      </c>
      <c r="O84" s="3">
        <v>624801.71</v>
      </c>
      <c r="P84" s="3">
        <v>627029.79</v>
      </c>
      <c r="Q84" s="3">
        <v>726952.01</v>
      </c>
      <c r="R84" s="3">
        <v>819180.25</v>
      </c>
      <c r="S84" s="3">
        <v>728083.16</v>
      </c>
      <c r="T84" s="3">
        <v>1029283.4</v>
      </c>
      <c r="U84" s="3">
        <v>825999.55</v>
      </c>
      <c r="V84" s="3">
        <v>1093942.8999999999</v>
      </c>
      <c r="W84" s="3">
        <v>1088506.2</v>
      </c>
      <c r="X84" s="3">
        <v>1396304.9</v>
      </c>
      <c r="Y84" s="3">
        <v>1015931</v>
      </c>
      <c r="Z84" s="3">
        <v>1020410.8</v>
      </c>
      <c r="AA84" s="3">
        <v>1337516.3</v>
      </c>
      <c r="AB84" s="3">
        <v>903244.44</v>
      </c>
      <c r="AC84" s="3">
        <v>1122490.8</v>
      </c>
      <c r="AD84" s="3">
        <v>1224793.7</v>
      </c>
      <c r="AE84" s="3">
        <v>1098285</v>
      </c>
      <c r="AF84" s="3">
        <v>1085758.1000000001</v>
      </c>
      <c r="AG84" s="3">
        <v>1159015.6000000001</v>
      </c>
      <c r="AH84" s="3">
        <v>1204645.8999999999</v>
      </c>
      <c r="AI84" s="3">
        <v>1333872.6000000001</v>
      </c>
      <c r="AJ84" s="3">
        <v>1466250.4</v>
      </c>
      <c r="AK84" s="3">
        <v>1597371.4</v>
      </c>
      <c r="AL84" s="3">
        <v>1402340.4</v>
      </c>
      <c r="AM84" s="3">
        <v>1412663.2</v>
      </c>
      <c r="AN84" s="3">
        <v>1554520.1</v>
      </c>
    </row>
    <row r="85" spans="1:40" x14ac:dyDescent="0.2">
      <c r="A85" s="3" t="s">
        <v>7</v>
      </c>
      <c r="B85" s="3" t="s">
        <v>8</v>
      </c>
      <c r="C85" s="3" t="s">
        <v>9</v>
      </c>
      <c r="D85" s="3" t="s">
        <v>96</v>
      </c>
      <c r="E85" s="3" t="s">
        <v>11</v>
      </c>
      <c r="F85" s="3" t="s">
        <v>12</v>
      </c>
      <c r="G85" s="3">
        <v>0</v>
      </c>
      <c r="H85" s="3">
        <v>1187113.3</v>
      </c>
      <c r="I85" s="3">
        <v>1340335.1000000001</v>
      </c>
      <c r="J85" s="3">
        <v>1406766.8</v>
      </c>
      <c r="K85" s="3">
        <v>1451234.8</v>
      </c>
      <c r="L85" s="3">
        <v>793255.41</v>
      </c>
      <c r="M85" s="3">
        <v>804664.15</v>
      </c>
      <c r="N85" s="3">
        <v>832242.21</v>
      </c>
      <c r="O85" s="3">
        <v>828137.54</v>
      </c>
      <c r="P85" s="3">
        <v>810743.01</v>
      </c>
      <c r="Q85" s="3">
        <v>835316.19</v>
      </c>
      <c r="R85" s="3">
        <v>826665.54</v>
      </c>
      <c r="S85" s="3">
        <v>816987.98</v>
      </c>
      <c r="T85" s="3">
        <v>820199.84</v>
      </c>
      <c r="U85" s="3">
        <v>855021.66</v>
      </c>
      <c r="V85" s="3">
        <v>910712.21</v>
      </c>
      <c r="W85" s="3">
        <v>962254.29</v>
      </c>
      <c r="X85" s="3">
        <v>1030981.7</v>
      </c>
      <c r="Y85" s="3">
        <v>1105950.3</v>
      </c>
      <c r="Z85" s="3">
        <v>1218379.8999999999</v>
      </c>
      <c r="AA85" s="3">
        <v>1365681.1</v>
      </c>
      <c r="AB85" s="3">
        <v>1368439.6</v>
      </c>
      <c r="AC85" s="3">
        <v>1503267.1</v>
      </c>
      <c r="AD85" s="3">
        <v>1454306.2</v>
      </c>
      <c r="AE85" s="3">
        <v>1532774.1</v>
      </c>
      <c r="AF85" s="3">
        <v>1704737.2</v>
      </c>
      <c r="AG85" s="3">
        <v>1871340.4</v>
      </c>
      <c r="AH85" s="3">
        <v>1986944.1</v>
      </c>
      <c r="AI85" s="3">
        <v>2085586.8</v>
      </c>
      <c r="AJ85" s="3">
        <v>2201565.9</v>
      </c>
      <c r="AK85" s="3">
        <v>2230169.6000000001</v>
      </c>
      <c r="AL85" s="3">
        <v>2042397.6</v>
      </c>
      <c r="AM85" s="3">
        <v>2291872.5</v>
      </c>
      <c r="AN85" s="3">
        <v>2335757.2999999998</v>
      </c>
    </row>
    <row r="86" spans="1:40" x14ac:dyDescent="0.2">
      <c r="A86" s="3" t="s">
        <v>7</v>
      </c>
      <c r="B86" s="3" t="s">
        <v>8</v>
      </c>
      <c r="C86" s="3" t="s">
        <v>9</v>
      </c>
      <c r="D86" s="3" t="s">
        <v>97</v>
      </c>
      <c r="E86" s="3" t="s">
        <v>11</v>
      </c>
      <c r="F86" s="3" t="s">
        <v>12</v>
      </c>
      <c r="G86" s="3">
        <v>0</v>
      </c>
      <c r="H86" s="3">
        <v>38255.584999999999</v>
      </c>
      <c r="I86" s="3">
        <v>38799.152999999998</v>
      </c>
      <c r="J86" s="3">
        <v>38438.18</v>
      </c>
      <c r="K86" s="3">
        <v>38678.955000000002</v>
      </c>
      <c r="L86" s="3">
        <v>39882.811999999998</v>
      </c>
      <c r="M86" s="3">
        <v>41810.616999999998</v>
      </c>
      <c r="N86" s="3">
        <v>43042.195</v>
      </c>
      <c r="O86" s="3">
        <v>43916.392999999996</v>
      </c>
      <c r="P86" s="3">
        <v>45663.601000000002</v>
      </c>
      <c r="Q86" s="3">
        <v>47515.767</v>
      </c>
      <c r="R86" s="3">
        <v>51833.584000000003</v>
      </c>
      <c r="S86" s="3">
        <v>54983.161</v>
      </c>
      <c r="T86" s="3">
        <v>53643.116000000002</v>
      </c>
      <c r="U86" s="3">
        <v>53446.186999999998</v>
      </c>
      <c r="V86" s="3">
        <v>52548.766000000003</v>
      </c>
      <c r="W86" s="3">
        <v>54981.120999999999</v>
      </c>
      <c r="X86" s="3">
        <v>54368.034</v>
      </c>
      <c r="Y86" s="3">
        <v>53391.938000000002</v>
      </c>
      <c r="Z86" s="3">
        <v>52641.67</v>
      </c>
      <c r="AA86" s="3">
        <v>46871.250999999997</v>
      </c>
      <c r="AB86" s="3">
        <v>47523.663</v>
      </c>
      <c r="AC86" s="3">
        <v>43169.256999999998</v>
      </c>
      <c r="AD86" s="3">
        <v>42790.336000000003</v>
      </c>
      <c r="AE86" s="3">
        <v>42523.152000000002</v>
      </c>
      <c r="AF86" s="3">
        <v>41606.934000000001</v>
      </c>
      <c r="AG86" s="3">
        <v>43976.536999999997</v>
      </c>
      <c r="AH86" s="3">
        <v>44445.881999999998</v>
      </c>
      <c r="AI86" s="3">
        <v>45215.737000000001</v>
      </c>
      <c r="AJ86" s="3">
        <v>44237.328000000001</v>
      </c>
      <c r="AK86" s="3">
        <v>42964.637000000002</v>
      </c>
      <c r="AL86" s="3">
        <v>41129.885000000002</v>
      </c>
      <c r="AM86" s="3">
        <v>43826.267999999996</v>
      </c>
      <c r="AN86" s="3">
        <v>43388.908000000003</v>
      </c>
    </row>
    <row r="87" spans="1:40" x14ac:dyDescent="0.2">
      <c r="A87" s="3" t="s">
        <v>7</v>
      </c>
      <c r="B87" s="3" t="s">
        <v>8</v>
      </c>
      <c r="C87" s="3" t="s">
        <v>9</v>
      </c>
      <c r="D87" s="3" t="s">
        <v>98</v>
      </c>
      <c r="E87" s="3" t="s">
        <v>11</v>
      </c>
      <c r="F87" s="3" t="s">
        <v>12</v>
      </c>
      <c r="G87" s="3">
        <v>0</v>
      </c>
      <c r="H87" s="3">
        <v>260549.59</v>
      </c>
      <c r="I87" s="3">
        <v>280865.06</v>
      </c>
      <c r="J87" s="3">
        <v>284418.86</v>
      </c>
      <c r="K87" s="3">
        <v>298314.42</v>
      </c>
      <c r="L87" s="3">
        <v>344503.79</v>
      </c>
      <c r="M87" s="3">
        <v>341943.01</v>
      </c>
      <c r="N87" s="3">
        <v>332522.8</v>
      </c>
      <c r="O87" s="3">
        <v>314780.56</v>
      </c>
      <c r="P87" s="3">
        <v>337258.16</v>
      </c>
      <c r="Q87" s="3">
        <v>396820.9</v>
      </c>
      <c r="R87" s="3">
        <v>378586.61</v>
      </c>
      <c r="S87" s="3">
        <v>415111.25</v>
      </c>
      <c r="T87" s="3">
        <v>424519.7</v>
      </c>
      <c r="U87" s="3">
        <v>452094.9</v>
      </c>
      <c r="V87" s="3">
        <v>489137.67</v>
      </c>
      <c r="W87" s="3">
        <v>516680.84</v>
      </c>
      <c r="X87" s="3">
        <v>569009.17000000004</v>
      </c>
      <c r="Y87" s="3">
        <v>586086.29</v>
      </c>
      <c r="Z87" s="3">
        <v>616291.21</v>
      </c>
      <c r="AA87" s="3">
        <v>638003.31999999995</v>
      </c>
      <c r="AB87" s="3">
        <v>666427.56000000006</v>
      </c>
      <c r="AC87" s="3">
        <v>681704.19</v>
      </c>
      <c r="AD87" s="3">
        <v>705693.26</v>
      </c>
      <c r="AE87" s="3">
        <v>702706.42</v>
      </c>
      <c r="AF87" s="3">
        <v>740600.63</v>
      </c>
      <c r="AG87" s="3">
        <v>737285.29</v>
      </c>
      <c r="AH87" s="3">
        <v>747792.46</v>
      </c>
      <c r="AI87" s="3">
        <v>799460.39</v>
      </c>
      <c r="AJ87" s="3">
        <v>830332.67</v>
      </c>
      <c r="AK87" s="3">
        <v>854540.18</v>
      </c>
      <c r="AL87" s="3">
        <v>891970.58</v>
      </c>
      <c r="AM87" s="3">
        <v>904325.74</v>
      </c>
      <c r="AN87" s="3">
        <v>878182.8</v>
      </c>
    </row>
    <row r="88" spans="1:40" x14ac:dyDescent="0.2">
      <c r="A88" s="3" t="s">
        <v>7</v>
      </c>
      <c r="B88" s="3" t="s">
        <v>8</v>
      </c>
      <c r="C88" s="3" t="s">
        <v>9</v>
      </c>
      <c r="D88" s="3" t="s">
        <v>99</v>
      </c>
      <c r="E88" s="3" t="s">
        <v>11</v>
      </c>
      <c r="F88" s="3" t="s">
        <v>12</v>
      </c>
      <c r="G88" s="3">
        <v>0</v>
      </c>
      <c r="H88" s="3">
        <v>53051.968000000001</v>
      </c>
      <c r="I88" s="3">
        <v>48284.455000000002</v>
      </c>
      <c r="J88" s="3">
        <v>62387.264000000003</v>
      </c>
      <c r="K88" s="3">
        <v>67703.850999999995</v>
      </c>
      <c r="L88" s="3">
        <v>74978.558000000005</v>
      </c>
      <c r="M88" s="3">
        <v>77961.676000000007</v>
      </c>
      <c r="N88" s="3">
        <v>73178.005000000005</v>
      </c>
      <c r="O88" s="3">
        <v>72617.967000000004</v>
      </c>
      <c r="P88" s="3">
        <v>80381.56</v>
      </c>
      <c r="Q88" s="3">
        <v>82078.638000000006</v>
      </c>
      <c r="R88" s="3">
        <v>82579.273000000001</v>
      </c>
      <c r="S88" s="3">
        <v>94829.308000000005</v>
      </c>
      <c r="T88" s="3">
        <v>98005.263000000006</v>
      </c>
      <c r="U88" s="3">
        <v>106928.63</v>
      </c>
      <c r="V88" s="3">
        <v>117716.89</v>
      </c>
      <c r="W88" s="3">
        <v>120010.49</v>
      </c>
      <c r="X88" s="3">
        <v>101390.64</v>
      </c>
      <c r="Y88" s="3">
        <v>64874.48</v>
      </c>
      <c r="Z88" s="3">
        <v>95854.459000000003</v>
      </c>
      <c r="AA88" s="3">
        <v>106995.7</v>
      </c>
      <c r="AB88" s="3">
        <v>115644.16</v>
      </c>
      <c r="AC88" s="3">
        <v>139436.98000000001</v>
      </c>
      <c r="AD88" s="3">
        <v>157110.85</v>
      </c>
      <c r="AE88" s="3">
        <v>170399.23</v>
      </c>
      <c r="AF88" s="3">
        <v>172118.25</v>
      </c>
      <c r="AG88" s="3">
        <v>173095.84</v>
      </c>
      <c r="AH88" s="3">
        <v>200529.01</v>
      </c>
      <c r="AI88" s="3">
        <v>214934.76</v>
      </c>
      <c r="AJ88" s="3">
        <v>218326.07</v>
      </c>
      <c r="AK88" s="3">
        <v>223864.27</v>
      </c>
      <c r="AL88" s="3">
        <v>197737.35</v>
      </c>
      <c r="AM88" s="3">
        <v>208412.85</v>
      </c>
      <c r="AN88" s="3">
        <v>225206</v>
      </c>
    </row>
    <row r="89" spans="1:40" x14ac:dyDescent="0.2">
      <c r="A89" s="3" t="s">
        <v>7</v>
      </c>
      <c r="B89" s="3" t="s">
        <v>8</v>
      </c>
      <c r="C89" s="3" t="s">
        <v>9</v>
      </c>
      <c r="D89" s="3" t="s">
        <v>100</v>
      </c>
      <c r="E89" s="3" t="s">
        <v>11</v>
      </c>
      <c r="F89" s="3" t="s">
        <v>12</v>
      </c>
      <c r="G89" s="3">
        <v>0</v>
      </c>
      <c r="H89" s="3">
        <v>7984.1441999999997</v>
      </c>
      <c r="I89" s="3">
        <v>7869.7205999999996</v>
      </c>
      <c r="J89" s="3">
        <v>8008.9750000000004</v>
      </c>
      <c r="K89" s="3">
        <v>8153.6764999999996</v>
      </c>
      <c r="L89" s="3">
        <v>8098.9592000000002</v>
      </c>
      <c r="M89" s="3">
        <v>8209.5504000000001</v>
      </c>
      <c r="N89" s="3">
        <v>8260.5242999999991</v>
      </c>
      <c r="O89" s="3">
        <v>8357.1296000000002</v>
      </c>
      <c r="P89" s="3">
        <v>8383.0905999999995</v>
      </c>
      <c r="Q89" s="3">
        <v>8598.9694</v>
      </c>
      <c r="R89" s="3">
        <v>8707.9022000000004</v>
      </c>
      <c r="S89" s="3">
        <v>8656.8706999999995</v>
      </c>
      <c r="T89" s="3">
        <v>8807.1743000000006</v>
      </c>
      <c r="U89" s="3">
        <v>8803.8742000000002</v>
      </c>
      <c r="V89" s="3">
        <v>8933.0324000000001</v>
      </c>
      <c r="W89" s="3">
        <v>8807.7471999999998</v>
      </c>
      <c r="X89" s="3">
        <v>9046.3132000000005</v>
      </c>
      <c r="Y89" s="3">
        <v>9310.2633999999998</v>
      </c>
      <c r="Z89" s="3">
        <v>9677.4583000000002</v>
      </c>
      <c r="AA89" s="3">
        <v>9587.9228999999996</v>
      </c>
      <c r="AB89" s="3">
        <v>9449.5547999999999</v>
      </c>
      <c r="AC89" s="3">
        <v>9301.9604999999992</v>
      </c>
      <c r="AD89" s="3">
        <v>9294.3302999999996</v>
      </c>
      <c r="AE89" s="3">
        <v>9271.5732000000007</v>
      </c>
      <c r="AF89" s="3">
        <v>9209.7224000000006</v>
      </c>
      <c r="AG89" s="3">
        <v>9285.0949999999993</v>
      </c>
      <c r="AH89" s="3">
        <v>9210.0493000000006</v>
      </c>
      <c r="AI89" s="3">
        <v>9288.6116999999995</v>
      </c>
      <c r="AJ89" s="3">
        <v>9321.0084999999999</v>
      </c>
      <c r="AK89" s="3">
        <v>9214.2844000000005</v>
      </c>
      <c r="AL89" s="3">
        <v>9005.7140999999992</v>
      </c>
      <c r="AM89" s="3">
        <v>9152.1756999999998</v>
      </c>
      <c r="AN89" s="3">
        <v>7830.0198</v>
      </c>
    </row>
    <row r="90" spans="1:40" x14ac:dyDescent="0.2">
      <c r="A90" s="3" t="s">
        <v>7</v>
      </c>
      <c r="B90" s="3" t="s">
        <v>8</v>
      </c>
      <c r="C90" s="3" t="s">
        <v>9</v>
      </c>
      <c r="D90" s="3" t="s">
        <v>101</v>
      </c>
      <c r="E90" s="3" t="s">
        <v>11</v>
      </c>
      <c r="F90" s="3" t="s">
        <v>12</v>
      </c>
      <c r="G90" s="3">
        <v>0</v>
      </c>
      <c r="H90" s="3">
        <v>36694.862000000001</v>
      </c>
      <c r="I90" s="3">
        <v>37025.964</v>
      </c>
      <c r="J90" s="3">
        <v>42938.531999999999</v>
      </c>
      <c r="K90" s="3">
        <v>45057.705999999998</v>
      </c>
      <c r="L90" s="3">
        <v>48341.913999999997</v>
      </c>
      <c r="M90" s="3">
        <v>50798.887999999999</v>
      </c>
      <c r="N90" s="3">
        <v>52552.714</v>
      </c>
      <c r="O90" s="3">
        <v>55517.029000000002</v>
      </c>
      <c r="P90" s="3">
        <v>57473.813999999998</v>
      </c>
      <c r="Q90" s="3">
        <v>56400.94</v>
      </c>
      <c r="R90" s="3">
        <v>61678.016000000003</v>
      </c>
      <c r="S90" s="3">
        <v>64506.959000000003</v>
      </c>
      <c r="T90" s="3">
        <v>60299.663</v>
      </c>
      <c r="U90" s="3">
        <v>63127.05</v>
      </c>
      <c r="V90" s="3">
        <v>63224.194000000003</v>
      </c>
      <c r="W90" s="3">
        <v>63419.139000000003</v>
      </c>
      <c r="X90" s="3">
        <v>64437.830999999998</v>
      </c>
      <c r="Y90" s="3">
        <v>67321.028999999995</v>
      </c>
      <c r="Z90" s="3">
        <v>66811.05</v>
      </c>
      <c r="AA90" s="3">
        <v>63883.889000000003</v>
      </c>
      <c r="AB90" s="3">
        <v>65730.607999999993</v>
      </c>
      <c r="AC90" s="3">
        <v>67793.682000000001</v>
      </c>
      <c r="AD90" s="3">
        <v>73122.433000000005</v>
      </c>
      <c r="AE90" s="3">
        <v>67031.171000000002</v>
      </c>
      <c r="AF90" s="3">
        <v>65211.497000000003</v>
      </c>
      <c r="AG90" s="3">
        <v>67056.520999999993</v>
      </c>
      <c r="AH90" s="3">
        <v>66081.728000000003</v>
      </c>
      <c r="AI90" s="3">
        <v>65996.297999999995</v>
      </c>
      <c r="AJ90" s="3">
        <v>65378.002999999997</v>
      </c>
      <c r="AK90" s="3">
        <v>66597.656000000003</v>
      </c>
      <c r="AL90" s="3">
        <v>63501.536</v>
      </c>
      <c r="AM90" s="3">
        <v>63582.533000000003</v>
      </c>
      <c r="AN90" s="3">
        <v>65292.24</v>
      </c>
    </row>
    <row r="91" spans="1:40" x14ac:dyDescent="0.2">
      <c r="A91" s="3" t="s">
        <v>7</v>
      </c>
      <c r="B91" s="3" t="s">
        <v>8</v>
      </c>
      <c r="C91" s="3" t="s">
        <v>9</v>
      </c>
      <c r="D91" s="3" t="s">
        <v>102</v>
      </c>
      <c r="E91" s="3" t="s">
        <v>11</v>
      </c>
      <c r="F91" s="3" t="s">
        <v>12</v>
      </c>
      <c r="G91" s="3">
        <v>0</v>
      </c>
      <c r="H91" s="3">
        <v>433213.98</v>
      </c>
      <c r="I91" s="3">
        <v>417975.87</v>
      </c>
      <c r="J91" s="3">
        <v>420264.72</v>
      </c>
      <c r="K91" s="3">
        <v>424683.24</v>
      </c>
      <c r="L91" s="3">
        <v>406524.94</v>
      </c>
      <c r="M91" s="3">
        <v>424390.74</v>
      </c>
      <c r="N91" s="3">
        <v>417235.83</v>
      </c>
      <c r="O91" s="3">
        <v>430901.1</v>
      </c>
      <c r="P91" s="3">
        <v>445294.02</v>
      </c>
      <c r="Q91" s="3">
        <v>440993.51</v>
      </c>
      <c r="R91" s="3">
        <v>447552.34</v>
      </c>
      <c r="S91" s="3">
        <v>437668.9</v>
      </c>
      <c r="T91" s="3">
        <v>441060.08</v>
      </c>
      <c r="U91" s="3">
        <v>466621.56</v>
      </c>
      <c r="V91" s="3">
        <v>466208.72</v>
      </c>
      <c r="W91" s="3">
        <v>465893.3</v>
      </c>
      <c r="X91" s="3">
        <v>459748.52</v>
      </c>
      <c r="Y91" s="3">
        <v>474905.99</v>
      </c>
      <c r="Z91" s="3">
        <v>445994.39</v>
      </c>
      <c r="AA91" s="3">
        <v>388364.83</v>
      </c>
      <c r="AB91" s="3">
        <v>394075.34</v>
      </c>
      <c r="AC91" s="3">
        <v>389318.62</v>
      </c>
      <c r="AD91" s="3">
        <v>377520.99</v>
      </c>
      <c r="AE91" s="3">
        <v>328547.46000000002</v>
      </c>
      <c r="AF91" s="3">
        <v>307584.40000000002</v>
      </c>
      <c r="AG91" s="3">
        <v>317384.55</v>
      </c>
      <c r="AH91" s="3">
        <v>314926.38</v>
      </c>
      <c r="AI91" s="3">
        <v>327933.68</v>
      </c>
      <c r="AJ91" s="3">
        <v>304086.08</v>
      </c>
      <c r="AK91" s="3">
        <v>297929.32</v>
      </c>
      <c r="AL91" s="3">
        <v>269900.21000000002</v>
      </c>
      <c r="AM91" s="3">
        <v>308306.13</v>
      </c>
      <c r="AN91" s="3">
        <v>298332.84000000003</v>
      </c>
    </row>
    <row r="92" spans="1:40" x14ac:dyDescent="0.2">
      <c r="A92" s="3" t="s">
        <v>7</v>
      </c>
      <c r="B92" s="3" t="s">
        <v>8</v>
      </c>
      <c r="C92" s="3" t="s">
        <v>9</v>
      </c>
      <c r="D92" s="3" t="s">
        <v>103</v>
      </c>
      <c r="E92" s="3" t="s">
        <v>11</v>
      </c>
      <c r="F92" s="3" t="s">
        <v>12</v>
      </c>
      <c r="G92" s="3">
        <v>0</v>
      </c>
      <c r="H92" s="3">
        <v>10920.371999999999</v>
      </c>
      <c r="I92" s="3">
        <v>11133.24</v>
      </c>
      <c r="J92" s="3">
        <v>10676.405000000001</v>
      </c>
      <c r="K92" s="3">
        <v>10847.338</v>
      </c>
      <c r="L92" s="3">
        <v>8429.4259000000002</v>
      </c>
      <c r="M92" s="3">
        <v>9258.0877</v>
      </c>
      <c r="N92" s="3">
        <v>9576.4359999999997</v>
      </c>
      <c r="O92" s="3">
        <v>9738.0514999999996</v>
      </c>
      <c r="P92" s="3">
        <v>9169.9503999999997</v>
      </c>
      <c r="Q92" s="3">
        <v>9214.0591000000004</v>
      </c>
      <c r="R92" s="3">
        <v>9392.8847999999998</v>
      </c>
      <c r="S92" s="3">
        <v>9443.8431</v>
      </c>
      <c r="T92" s="3">
        <v>8904.8665000000001</v>
      </c>
      <c r="U92" s="3">
        <v>9192.7664000000004</v>
      </c>
      <c r="V92" s="3">
        <v>8919.1227999999992</v>
      </c>
      <c r="W92" s="3">
        <v>8568.3960999999999</v>
      </c>
      <c r="X92" s="3">
        <v>9553.8551000000007</v>
      </c>
      <c r="Y92" s="3">
        <v>8251.6375000000007</v>
      </c>
      <c r="Z92" s="3">
        <v>9054.6692999999996</v>
      </c>
      <c r="AA92" s="3">
        <v>6321.7948999999999</v>
      </c>
      <c r="AB92" s="3">
        <v>5691.3045000000002</v>
      </c>
      <c r="AC92" s="3">
        <v>6163.4467000000004</v>
      </c>
      <c r="AD92" s="3">
        <v>5782.3882999999996</v>
      </c>
      <c r="AE92" s="3">
        <v>6333.0101000000004</v>
      </c>
      <c r="AF92" s="3">
        <v>5616.2156000000004</v>
      </c>
      <c r="AG92" s="3">
        <v>5853.8471</v>
      </c>
      <c r="AH92" s="3">
        <v>6039.8397999999997</v>
      </c>
      <c r="AI92" s="3">
        <v>5716.7884000000004</v>
      </c>
      <c r="AJ92" s="3">
        <v>5839.7525999999998</v>
      </c>
      <c r="AK92" s="3">
        <v>6016.0727999999999</v>
      </c>
      <c r="AL92" s="3">
        <v>5470.5207</v>
      </c>
      <c r="AM92" s="3">
        <v>5429.4089000000004</v>
      </c>
      <c r="AN92" s="3">
        <v>5432.5655999999999</v>
      </c>
    </row>
    <row r="93" spans="1:40" x14ac:dyDescent="0.2">
      <c r="A93" s="3" t="s">
        <v>7</v>
      </c>
      <c r="B93" s="3" t="s">
        <v>8</v>
      </c>
      <c r="C93" s="3" t="s">
        <v>9</v>
      </c>
      <c r="D93" s="3" t="s">
        <v>104</v>
      </c>
      <c r="E93" s="3" t="s">
        <v>11</v>
      </c>
      <c r="F93" s="3" t="s">
        <v>12</v>
      </c>
      <c r="G93" s="3">
        <v>0</v>
      </c>
      <c r="H93" s="3">
        <v>10609.853999999999</v>
      </c>
      <c r="I93" s="3">
        <v>10034.398999999999</v>
      </c>
      <c r="J93" s="3">
        <v>12173.326999999999</v>
      </c>
      <c r="K93" s="3">
        <v>11952.048000000001</v>
      </c>
      <c r="L93" s="3">
        <v>9883.7162000000008</v>
      </c>
      <c r="M93" s="3">
        <v>10713.039000000001</v>
      </c>
      <c r="N93" s="3">
        <v>12206.111999999999</v>
      </c>
      <c r="O93" s="3">
        <v>13381.42</v>
      </c>
      <c r="P93" s="3">
        <v>14389.664000000001</v>
      </c>
      <c r="Q93" s="3">
        <v>15320.995999999999</v>
      </c>
      <c r="R93" s="3">
        <v>17194.714</v>
      </c>
      <c r="S93" s="3">
        <v>17953.098999999998</v>
      </c>
      <c r="T93" s="3">
        <v>19100.995999999999</v>
      </c>
      <c r="U93" s="3">
        <v>19835.625</v>
      </c>
      <c r="V93" s="3">
        <v>21934.525000000001</v>
      </c>
      <c r="W93" s="3">
        <v>23990.323</v>
      </c>
      <c r="X93" s="3">
        <v>24275.238000000001</v>
      </c>
      <c r="Y93" s="3">
        <v>24941.387999999999</v>
      </c>
      <c r="Z93" s="3">
        <v>23796.162</v>
      </c>
      <c r="AA93" s="3">
        <v>24014.706999999999</v>
      </c>
      <c r="AB93" s="3">
        <v>22875.562999999998</v>
      </c>
      <c r="AC93" s="3">
        <v>23058.567999999999</v>
      </c>
      <c r="AD93" s="3">
        <v>25552.576000000001</v>
      </c>
      <c r="AE93" s="3">
        <v>25198.620999999999</v>
      </c>
      <c r="AF93" s="3">
        <v>27001.844000000001</v>
      </c>
      <c r="AG93" s="3">
        <v>26110.902999999998</v>
      </c>
      <c r="AH93" s="3">
        <v>24393.717000000001</v>
      </c>
      <c r="AI93" s="3">
        <v>25269.534</v>
      </c>
      <c r="AJ93" s="3">
        <v>20233.008000000002</v>
      </c>
      <c r="AK93" s="3">
        <v>19462.822</v>
      </c>
      <c r="AL93" s="3">
        <v>18173.939999999999</v>
      </c>
      <c r="AM93" s="3">
        <v>18926.296999999999</v>
      </c>
      <c r="AN93" s="3">
        <v>19172.942999999999</v>
      </c>
    </row>
    <row r="94" spans="1:40" x14ac:dyDescent="0.2">
      <c r="A94" s="3" t="s">
        <v>7</v>
      </c>
      <c r="B94" s="3" t="s">
        <v>8</v>
      </c>
      <c r="C94" s="3" t="s">
        <v>9</v>
      </c>
      <c r="D94" s="3" t="s">
        <v>105</v>
      </c>
      <c r="E94" s="3" t="s">
        <v>11</v>
      </c>
      <c r="F94" s="3" t="s">
        <v>12</v>
      </c>
      <c r="G94" s="3">
        <v>0</v>
      </c>
      <c r="H94" s="3">
        <v>1092853.5</v>
      </c>
      <c r="I94" s="3">
        <v>1095781.7</v>
      </c>
      <c r="J94" s="3">
        <v>1101895.2</v>
      </c>
      <c r="K94" s="3">
        <v>1091645</v>
      </c>
      <c r="L94" s="3">
        <v>1146884.3</v>
      </c>
      <c r="M94" s="3">
        <v>1159554.3999999999</v>
      </c>
      <c r="N94" s="3">
        <v>1168341.6000000001</v>
      </c>
      <c r="O94" s="3">
        <v>1160034.8</v>
      </c>
      <c r="P94" s="3">
        <v>1119758.3999999999</v>
      </c>
      <c r="Q94" s="3">
        <v>1157184</v>
      </c>
      <c r="R94" s="3">
        <v>1178808</v>
      </c>
      <c r="S94" s="3">
        <v>1163578.1000000001</v>
      </c>
      <c r="T94" s="3">
        <v>1191438</v>
      </c>
      <c r="U94" s="3">
        <v>1188448.8</v>
      </c>
      <c r="V94" s="3">
        <v>1187269.2</v>
      </c>
      <c r="W94" s="3">
        <v>1200536.2</v>
      </c>
      <c r="X94" s="3">
        <v>1182418.1000000001</v>
      </c>
      <c r="Y94" s="3">
        <v>1222224.3999999999</v>
      </c>
      <c r="Z94" s="3">
        <v>1161190</v>
      </c>
      <c r="AA94" s="3">
        <v>1095378.5</v>
      </c>
      <c r="AB94" s="3">
        <v>1143221.5</v>
      </c>
      <c r="AC94" s="3">
        <v>1194907.1000000001</v>
      </c>
      <c r="AD94" s="3">
        <v>1233418.5</v>
      </c>
      <c r="AE94" s="3">
        <v>1249990.3</v>
      </c>
      <c r="AF94" s="3">
        <v>1201787.1000000001</v>
      </c>
      <c r="AG94" s="3">
        <v>1166520.5</v>
      </c>
      <c r="AH94" s="3">
        <v>1149673.6000000001</v>
      </c>
      <c r="AI94" s="3">
        <v>1130047.3</v>
      </c>
      <c r="AJ94" s="3">
        <v>1085378.3</v>
      </c>
      <c r="AK94" s="3">
        <v>1053358.8999999999</v>
      </c>
      <c r="AL94" s="3">
        <v>987725.14</v>
      </c>
      <c r="AM94" s="3">
        <v>1009951.4</v>
      </c>
      <c r="AN94" s="3">
        <v>983031.75</v>
      </c>
    </row>
    <row r="95" spans="1:40" x14ac:dyDescent="0.2">
      <c r="A95" s="3" t="s">
        <v>7</v>
      </c>
      <c r="B95" s="3" t="s">
        <v>8</v>
      </c>
      <c r="C95" s="3" t="s">
        <v>9</v>
      </c>
      <c r="D95" s="3" t="s">
        <v>106</v>
      </c>
      <c r="E95" s="3" t="s">
        <v>11</v>
      </c>
      <c r="F95" s="3" t="s">
        <v>12</v>
      </c>
      <c r="G95" s="3">
        <v>0</v>
      </c>
      <c r="H95" s="3">
        <v>261307.75</v>
      </c>
      <c r="I95" s="3">
        <v>254451.82</v>
      </c>
      <c r="J95" s="3">
        <v>229622.54</v>
      </c>
      <c r="K95" s="3">
        <v>201875.93</v>
      </c>
      <c r="L95" s="3">
        <v>178274.03</v>
      </c>
      <c r="M95" s="3">
        <v>184710.86</v>
      </c>
      <c r="N95" s="3">
        <v>176798.54</v>
      </c>
      <c r="O95" s="3">
        <v>187262.66</v>
      </c>
      <c r="P95" s="3">
        <v>185334.5</v>
      </c>
      <c r="Q95" s="3">
        <v>159110.44</v>
      </c>
      <c r="R95" s="3">
        <v>185480.23</v>
      </c>
      <c r="S95" s="3">
        <v>195051.36</v>
      </c>
      <c r="T95" s="3">
        <v>216502.33</v>
      </c>
      <c r="U95" s="3">
        <v>243524.88</v>
      </c>
      <c r="V95" s="3">
        <v>259127.85</v>
      </c>
      <c r="W95" s="3">
        <v>282893.45</v>
      </c>
      <c r="X95" s="3">
        <v>316377</v>
      </c>
      <c r="Y95" s="3">
        <v>311143.77</v>
      </c>
      <c r="Z95" s="3">
        <v>304433.05</v>
      </c>
      <c r="AA95" s="3">
        <v>295007.21999999997</v>
      </c>
      <c r="AB95" s="3">
        <v>314270.15000000002</v>
      </c>
      <c r="AC95" s="3">
        <v>288068.7</v>
      </c>
      <c r="AD95" s="3">
        <v>280818.98</v>
      </c>
      <c r="AE95" s="3">
        <v>274291.78999999998</v>
      </c>
      <c r="AF95" s="3">
        <v>293547.37</v>
      </c>
      <c r="AG95" s="3">
        <v>299371.44</v>
      </c>
      <c r="AH95" s="3">
        <v>296722.77</v>
      </c>
      <c r="AI95" s="3">
        <v>318247.56</v>
      </c>
      <c r="AJ95" s="3">
        <v>327738.03999999998</v>
      </c>
      <c r="AK95" s="3">
        <v>289542.07</v>
      </c>
      <c r="AL95" s="3">
        <v>263474.26</v>
      </c>
      <c r="AM95" s="3">
        <v>257747.3</v>
      </c>
      <c r="AN95" s="3">
        <v>258973.09</v>
      </c>
    </row>
    <row r="96" spans="1:40" x14ac:dyDescent="0.2">
      <c r="A96" s="3" t="s">
        <v>7</v>
      </c>
      <c r="B96" s="3" t="s">
        <v>8</v>
      </c>
      <c r="C96" s="3" t="s">
        <v>9</v>
      </c>
      <c r="D96" s="3" t="s">
        <v>107</v>
      </c>
      <c r="E96" s="3" t="s">
        <v>11</v>
      </c>
      <c r="F96" s="3" t="s">
        <v>12</v>
      </c>
      <c r="G96" s="3">
        <v>0</v>
      </c>
      <c r="H96" s="3">
        <v>12659.777</v>
      </c>
      <c r="I96" s="3">
        <v>11544.013999999999</v>
      </c>
      <c r="J96" s="3">
        <v>12902.317999999999</v>
      </c>
      <c r="K96" s="3">
        <v>14004.771000000001</v>
      </c>
      <c r="L96" s="3">
        <v>14876.056</v>
      </c>
      <c r="M96" s="3">
        <v>16891.575000000001</v>
      </c>
      <c r="N96" s="3">
        <v>20362.095000000001</v>
      </c>
      <c r="O96" s="3">
        <v>21279.645</v>
      </c>
      <c r="P96" s="3">
        <v>24601.806</v>
      </c>
      <c r="Q96" s="3">
        <v>26563.303</v>
      </c>
      <c r="R96" s="3">
        <v>28712.629000000001</v>
      </c>
      <c r="S96" s="3">
        <v>27761.223999999998</v>
      </c>
      <c r="T96" s="3">
        <v>26468.144</v>
      </c>
      <c r="U96" s="3">
        <v>25192.205999999998</v>
      </c>
      <c r="V96" s="3">
        <v>25959.305</v>
      </c>
      <c r="W96" s="3">
        <v>27066.571</v>
      </c>
      <c r="X96" s="3">
        <v>29010.428</v>
      </c>
      <c r="Y96" s="3">
        <v>30139.583999999999</v>
      </c>
      <c r="Z96" s="3">
        <v>31479.897000000001</v>
      </c>
      <c r="AA96" s="3">
        <v>34694.917000000001</v>
      </c>
      <c r="AB96" s="3">
        <v>35370.701999999997</v>
      </c>
      <c r="AC96" s="3">
        <v>35689.118999999999</v>
      </c>
      <c r="AD96" s="3">
        <v>34641.79</v>
      </c>
      <c r="AE96" s="3">
        <v>35604.773000000001</v>
      </c>
      <c r="AF96" s="3">
        <v>36822.870000000003</v>
      </c>
      <c r="AG96" s="3">
        <v>39750.199999999997</v>
      </c>
      <c r="AH96" s="3">
        <v>40788.832999999999</v>
      </c>
      <c r="AI96" s="3">
        <v>39786.004999999997</v>
      </c>
      <c r="AJ96" s="3">
        <v>40324.436999999998</v>
      </c>
      <c r="AK96" s="3">
        <v>40240.28</v>
      </c>
      <c r="AL96" s="3">
        <v>39854.101000000002</v>
      </c>
      <c r="AM96" s="3">
        <v>42235.875999999997</v>
      </c>
      <c r="AN96" s="3">
        <v>42765.88</v>
      </c>
    </row>
    <row r="97" spans="1:40" x14ac:dyDescent="0.2">
      <c r="A97" s="3" t="s">
        <v>7</v>
      </c>
      <c r="B97" s="3" t="s">
        <v>8</v>
      </c>
      <c r="C97" s="3" t="s">
        <v>9</v>
      </c>
      <c r="D97" s="3" t="s">
        <v>108</v>
      </c>
      <c r="E97" s="3" t="s">
        <v>11</v>
      </c>
      <c r="F97" s="3" t="s">
        <v>12</v>
      </c>
      <c r="G97" s="3">
        <v>0</v>
      </c>
      <c r="H97" s="3">
        <v>10167.290000000001</v>
      </c>
      <c r="I97" s="3">
        <v>7756.7942000000003</v>
      </c>
      <c r="J97" s="3">
        <v>4045.6617000000001</v>
      </c>
      <c r="K97" s="3">
        <v>264.77870000000001</v>
      </c>
      <c r="L97" s="3">
        <v>-2997.3222999999998</v>
      </c>
      <c r="M97" s="3">
        <v>-7384.3436000000002</v>
      </c>
      <c r="N97" s="3">
        <v>5173.768</v>
      </c>
      <c r="O97" s="3">
        <v>-4756.3626999999997</v>
      </c>
      <c r="P97" s="3">
        <v>4993.4647999999997</v>
      </c>
      <c r="Q97" s="3">
        <v>-5524.7268000000004</v>
      </c>
      <c r="R97" s="3">
        <v>-5810.8125</v>
      </c>
      <c r="S97" s="3">
        <v>-5368.7627000000002</v>
      </c>
      <c r="T97" s="3">
        <v>-5697.1507000000001</v>
      </c>
      <c r="U97" s="3">
        <v>-5104.0347000000002</v>
      </c>
      <c r="V97" s="3">
        <v>-5210.2267000000002</v>
      </c>
      <c r="W97" s="3">
        <v>-4709.8918999999996</v>
      </c>
      <c r="X97" s="3">
        <v>-4619.4435000000003</v>
      </c>
      <c r="Y97" s="3">
        <v>-2764.2372999999998</v>
      </c>
      <c r="Z97" s="3">
        <v>-2951.2442999999998</v>
      </c>
      <c r="AA97" s="3">
        <v>6890.1523999999999</v>
      </c>
      <c r="AB97" s="3">
        <v>-3924.1223</v>
      </c>
      <c r="AC97" s="3">
        <v>-2372.2786000000001</v>
      </c>
      <c r="AD97" s="3">
        <v>-841.46420000000001</v>
      </c>
      <c r="AE97" s="3">
        <v>-785.86635999999999</v>
      </c>
      <c r="AF97" s="3">
        <v>-614.41845999999998</v>
      </c>
      <c r="AG97" s="3">
        <v>-61.143030000000003</v>
      </c>
      <c r="AH97" s="3">
        <v>-1440.6459</v>
      </c>
      <c r="AI97" s="3">
        <v>-875.75774999999999</v>
      </c>
      <c r="AJ97" s="3">
        <v>501.72739000000001</v>
      </c>
      <c r="AK97" s="3">
        <v>414.03113000000002</v>
      </c>
      <c r="AL97" s="3">
        <v>408.79597000000001</v>
      </c>
      <c r="AM97" s="3">
        <v>1274.8792000000001</v>
      </c>
      <c r="AN97" s="3">
        <v>1013.455</v>
      </c>
    </row>
    <row r="98" spans="1:40" x14ac:dyDescent="0.2">
      <c r="A98" s="3" t="s">
        <v>7</v>
      </c>
      <c r="B98" s="3" t="s">
        <v>8</v>
      </c>
      <c r="C98" s="3" t="s">
        <v>9</v>
      </c>
      <c r="D98" s="3" t="s">
        <v>109</v>
      </c>
      <c r="E98" s="3" t="s">
        <v>11</v>
      </c>
      <c r="F98" s="3" t="s">
        <v>12</v>
      </c>
      <c r="G98" s="3">
        <v>0</v>
      </c>
      <c r="H98" s="3">
        <v>52738.576999999997</v>
      </c>
      <c r="I98" s="3">
        <v>63083.095999999998</v>
      </c>
      <c r="J98" s="3">
        <v>65689.108999999997</v>
      </c>
      <c r="K98" s="3">
        <v>67649.519</v>
      </c>
      <c r="L98" s="3">
        <v>29755.530999999999</v>
      </c>
      <c r="M98" s="3">
        <v>29772.677</v>
      </c>
      <c r="N98" s="3">
        <v>29829.401000000002</v>
      </c>
      <c r="O98" s="3">
        <v>29920.983</v>
      </c>
      <c r="P98" s="3">
        <v>30172.483</v>
      </c>
      <c r="Q98" s="3">
        <v>30228.41</v>
      </c>
      <c r="R98" s="3">
        <v>30106.973999999998</v>
      </c>
      <c r="S98" s="3">
        <v>30360.507000000001</v>
      </c>
      <c r="T98" s="3">
        <v>30199.925999999999</v>
      </c>
      <c r="U98" s="3">
        <v>30275.873</v>
      </c>
      <c r="V98" s="3">
        <v>30303.657999999999</v>
      </c>
      <c r="W98" s="3">
        <v>30552.080000000002</v>
      </c>
      <c r="X98" s="3">
        <v>30803.669000000002</v>
      </c>
      <c r="Y98" s="3">
        <v>31225.945</v>
      </c>
      <c r="Z98" s="3">
        <v>31921.978999999999</v>
      </c>
      <c r="AA98" s="3">
        <v>32408.94</v>
      </c>
      <c r="AB98" s="3">
        <v>136779.89000000001</v>
      </c>
      <c r="AC98" s="3">
        <v>137366.91</v>
      </c>
      <c r="AD98" s="3">
        <v>137801.64000000001</v>
      </c>
      <c r="AE98" s="3">
        <v>137589.28</v>
      </c>
      <c r="AF98" s="3">
        <v>138543.56</v>
      </c>
      <c r="AG98" s="3">
        <v>140126.48000000001</v>
      </c>
      <c r="AH98" s="3">
        <v>142139.89000000001</v>
      </c>
      <c r="AI98" s="3">
        <v>143302.57</v>
      </c>
      <c r="AJ98" s="3">
        <v>144201.85</v>
      </c>
      <c r="AK98" s="3">
        <v>145955.20000000001</v>
      </c>
      <c r="AL98" s="3">
        <v>146195.76999999999</v>
      </c>
      <c r="AM98" s="3">
        <v>146835.43</v>
      </c>
      <c r="AN98" s="3">
        <v>145784.68</v>
      </c>
    </row>
    <row r="99" spans="1:40" x14ac:dyDescent="0.2">
      <c r="A99" s="3" t="s">
        <v>7</v>
      </c>
      <c r="B99" s="3" t="s">
        <v>8</v>
      </c>
      <c r="C99" s="3" t="s">
        <v>9</v>
      </c>
      <c r="D99" s="3" t="s">
        <v>110</v>
      </c>
      <c r="E99" s="3" t="s">
        <v>11</v>
      </c>
      <c r="F99" s="3" t="s">
        <v>12</v>
      </c>
      <c r="G99" s="3">
        <v>0</v>
      </c>
      <c r="H99" s="3">
        <v>14.319107000000001</v>
      </c>
      <c r="I99" s="3">
        <v>14.330187</v>
      </c>
      <c r="J99" s="3">
        <v>16.659465000000001</v>
      </c>
      <c r="K99" s="3">
        <v>18.987196999999998</v>
      </c>
      <c r="L99" s="3">
        <v>18.996227000000001</v>
      </c>
      <c r="M99" s="3">
        <v>18.959152</v>
      </c>
      <c r="N99" s="3">
        <v>18.926665</v>
      </c>
      <c r="O99" s="3">
        <v>18.898447000000001</v>
      </c>
      <c r="P99" s="3">
        <v>18.870567000000001</v>
      </c>
      <c r="Q99" s="3">
        <v>18.850770000000001</v>
      </c>
      <c r="R99" s="3">
        <v>21.165778</v>
      </c>
      <c r="S99" s="3">
        <v>18.838360999999999</v>
      </c>
      <c r="T99" s="3">
        <v>25.698457999999999</v>
      </c>
      <c r="U99" s="3">
        <v>27.969950999999998</v>
      </c>
      <c r="V99" s="3">
        <v>30.247634000000001</v>
      </c>
      <c r="W99" s="3">
        <v>31.851163</v>
      </c>
      <c r="X99" s="3">
        <v>63.431306999999997</v>
      </c>
      <c r="Y99" s="3">
        <v>68.356432999999996</v>
      </c>
      <c r="Z99" s="3">
        <v>64.432548999999995</v>
      </c>
      <c r="AA99" s="3">
        <v>53.788155000000003</v>
      </c>
      <c r="AB99" s="3">
        <v>57.317489000000002</v>
      </c>
      <c r="AC99" s="3">
        <v>53.761783999999999</v>
      </c>
      <c r="AD99" s="3">
        <v>50.228741999999997</v>
      </c>
      <c r="AE99" s="3">
        <v>50.234343000000003</v>
      </c>
      <c r="AF99" s="3">
        <v>57.349679000000002</v>
      </c>
      <c r="AG99" s="3">
        <v>60.908366000000001</v>
      </c>
      <c r="AH99" s="3">
        <v>64.464466999999999</v>
      </c>
      <c r="AI99" s="3">
        <v>64.558555999999996</v>
      </c>
      <c r="AJ99" s="3">
        <v>66.709512000000004</v>
      </c>
      <c r="AK99" s="3">
        <v>72.041428999999994</v>
      </c>
      <c r="AL99" s="3">
        <v>72.334506000000005</v>
      </c>
      <c r="AM99" s="3">
        <v>74.483720000000005</v>
      </c>
      <c r="AN99" s="3">
        <v>73.635362000000001</v>
      </c>
    </row>
    <row r="100" spans="1:40" x14ac:dyDescent="0.2">
      <c r="A100" s="3" t="s">
        <v>7</v>
      </c>
      <c r="B100" s="3" t="s">
        <v>8</v>
      </c>
      <c r="C100" s="3" t="s">
        <v>9</v>
      </c>
      <c r="D100" s="3" t="s">
        <v>111</v>
      </c>
      <c r="E100" s="3" t="s">
        <v>11</v>
      </c>
      <c r="F100" s="3" t="s">
        <v>12</v>
      </c>
      <c r="G100" s="3">
        <v>0</v>
      </c>
      <c r="H100" s="3">
        <v>107.02884</v>
      </c>
      <c r="I100" s="3">
        <v>107.09406</v>
      </c>
      <c r="J100" s="3">
        <v>110.76662</v>
      </c>
      <c r="K100" s="3">
        <v>114.47183</v>
      </c>
      <c r="L100" s="3">
        <v>121.82494</v>
      </c>
      <c r="M100" s="3">
        <v>129.09243000000001</v>
      </c>
      <c r="N100" s="3">
        <v>132.7937</v>
      </c>
      <c r="O100" s="3">
        <v>143.78318999999999</v>
      </c>
      <c r="P100" s="3">
        <v>151.12576000000001</v>
      </c>
      <c r="Q100" s="3">
        <v>162.14259999999999</v>
      </c>
      <c r="R100" s="3">
        <v>173.16803999999999</v>
      </c>
      <c r="S100" s="3">
        <v>176.8862</v>
      </c>
      <c r="T100" s="3">
        <v>198.90450999999999</v>
      </c>
      <c r="U100" s="3">
        <v>198.93428</v>
      </c>
      <c r="V100" s="3">
        <v>213.62831</v>
      </c>
      <c r="W100" s="3">
        <v>199.01017999999999</v>
      </c>
      <c r="X100" s="3">
        <v>202.84423000000001</v>
      </c>
      <c r="Y100" s="3">
        <v>217.86165</v>
      </c>
      <c r="Z100" s="3">
        <v>218.44009</v>
      </c>
      <c r="AA100" s="3">
        <v>225.13807</v>
      </c>
      <c r="AB100" s="3">
        <v>220.71701999999999</v>
      </c>
      <c r="AC100" s="3">
        <v>231.71430000000001</v>
      </c>
      <c r="AD100" s="3">
        <v>221.09087</v>
      </c>
      <c r="AE100" s="3">
        <v>224.80465000000001</v>
      </c>
      <c r="AF100" s="3">
        <v>232.16037</v>
      </c>
      <c r="AG100" s="3">
        <v>235.86135999999999</v>
      </c>
      <c r="AH100" s="3">
        <v>239.53339</v>
      </c>
      <c r="AI100" s="3">
        <v>243.16517999999999</v>
      </c>
      <c r="AJ100" s="3">
        <v>249.29709</v>
      </c>
      <c r="AK100" s="3">
        <v>254.71985000000001</v>
      </c>
      <c r="AL100" s="3">
        <v>233.01244</v>
      </c>
      <c r="AM100" s="3">
        <v>230.52958000000001</v>
      </c>
      <c r="AN100" s="3">
        <v>233.63390000000001</v>
      </c>
    </row>
    <row r="101" spans="1:40" x14ac:dyDescent="0.2">
      <c r="A101" s="3" t="s">
        <v>7</v>
      </c>
      <c r="B101" s="3" t="s">
        <v>8</v>
      </c>
      <c r="C101" s="3" t="s">
        <v>9</v>
      </c>
      <c r="D101" s="3" t="s">
        <v>112</v>
      </c>
      <c r="E101" s="3" t="s">
        <v>11</v>
      </c>
      <c r="F101" s="3" t="s">
        <v>12</v>
      </c>
      <c r="G101" s="3">
        <v>0</v>
      </c>
      <c r="H101" s="3">
        <v>213652.94</v>
      </c>
      <c r="I101" s="3">
        <v>240533.43</v>
      </c>
      <c r="J101" s="3">
        <v>266273.25</v>
      </c>
      <c r="K101" s="3">
        <v>302856.53999999998</v>
      </c>
      <c r="L101" s="3">
        <v>322805.25</v>
      </c>
      <c r="M101" s="3">
        <v>351852.89</v>
      </c>
      <c r="N101" s="3">
        <v>382521.73</v>
      </c>
      <c r="O101" s="3">
        <v>405316.07</v>
      </c>
      <c r="P101" s="3">
        <v>330154.05</v>
      </c>
      <c r="Q101" s="3">
        <v>354117.32</v>
      </c>
      <c r="R101" s="3">
        <v>383301.68</v>
      </c>
      <c r="S101" s="3">
        <v>399559.08</v>
      </c>
      <c r="T101" s="3">
        <v>421207.1</v>
      </c>
      <c r="U101" s="3">
        <v>430175.96</v>
      </c>
      <c r="V101" s="3">
        <v>434199.89</v>
      </c>
      <c r="W101" s="3">
        <v>441645.75</v>
      </c>
      <c r="X101" s="3">
        <v>446315.04</v>
      </c>
      <c r="Y101" s="3">
        <v>465926.64</v>
      </c>
      <c r="Z101" s="3">
        <v>478809.3</v>
      </c>
      <c r="AA101" s="3">
        <v>483384.07</v>
      </c>
      <c r="AB101" s="3">
        <v>538990.64</v>
      </c>
      <c r="AC101" s="3">
        <v>570432.38</v>
      </c>
      <c r="AD101" s="3">
        <v>578249.06999999995</v>
      </c>
      <c r="AE101" s="3">
        <v>591327.94999999995</v>
      </c>
      <c r="AF101" s="3">
        <v>583705.23</v>
      </c>
      <c r="AG101" s="3">
        <v>587436.17000000004</v>
      </c>
      <c r="AH101" s="3">
        <v>590180.06999999995</v>
      </c>
      <c r="AI101" s="3">
        <v>608232.93999999994</v>
      </c>
      <c r="AJ101" s="3">
        <v>624342.43999999994</v>
      </c>
      <c r="AK101" s="3">
        <v>605753.34</v>
      </c>
      <c r="AL101" s="3">
        <v>561627.25</v>
      </c>
      <c r="AM101" s="3">
        <v>575559.69999999995</v>
      </c>
      <c r="AN101" s="3">
        <v>558453.14</v>
      </c>
    </row>
    <row r="102" spans="1:40" x14ac:dyDescent="0.2">
      <c r="A102" s="3" t="s">
        <v>7</v>
      </c>
      <c r="B102" s="3" t="s">
        <v>8</v>
      </c>
      <c r="C102" s="3" t="s">
        <v>9</v>
      </c>
      <c r="D102" s="3" t="s">
        <v>113</v>
      </c>
      <c r="E102" s="3" t="s">
        <v>11</v>
      </c>
      <c r="F102" s="3" t="s">
        <v>12</v>
      </c>
      <c r="G102" s="3">
        <v>0</v>
      </c>
      <c r="H102" s="3">
        <v>24891.524000000001</v>
      </c>
      <c r="I102" s="3">
        <v>281155.43</v>
      </c>
      <c r="J102" s="3">
        <v>17892.903999999999</v>
      </c>
      <c r="K102" s="3">
        <v>28933.901000000002</v>
      </c>
      <c r="L102" s="3">
        <v>32337.839</v>
      </c>
      <c r="M102" s="3">
        <v>34802.510999999999</v>
      </c>
      <c r="N102" s="3">
        <v>33997.413</v>
      </c>
      <c r="O102" s="3">
        <v>39055.112000000001</v>
      </c>
      <c r="P102" s="3">
        <v>38874.438999999998</v>
      </c>
      <c r="Q102" s="3">
        <v>42706.669000000002</v>
      </c>
      <c r="R102" s="3">
        <v>44562.59</v>
      </c>
      <c r="S102" s="3">
        <v>47941.283000000003</v>
      </c>
      <c r="T102" s="3">
        <v>49523.39</v>
      </c>
      <c r="U102" s="3">
        <v>51285.620999999999</v>
      </c>
      <c r="V102" s="3">
        <v>53967.673999999999</v>
      </c>
      <c r="W102" s="3">
        <v>60700.222999999998</v>
      </c>
      <c r="X102" s="3">
        <v>61973.093999999997</v>
      </c>
      <c r="Y102" s="3">
        <v>63338.61</v>
      </c>
      <c r="Z102" s="3">
        <v>68339.256999999998</v>
      </c>
      <c r="AA102" s="3">
        <v>71376.410999999993</v>
      </c>
      <c r="AB102" s="3">
        <v>72937.695999999996</v>
      </c>
      <c r="AC102" s="3">
        <v>71139.255000000005</v>
      </c>
      <c r="AD102" s="3">
        <v>81848.444000000003</v>
      </c>
      <c r="AE102" s="3">
        <v>79793</v>
      </c>
      <c r="AF102" s="3">
        <v>75758.337</v>
      </c>
      <c r="AG102" s="3">
        <v>79361.502999999997</v>
      </c>
      <c r="AH102" s="3">
        <v>84096.831999999995</v>
      </c>
      <c r="AI102" s="3">
        <v>85929.933000000005</v>
      </c>
      <c r="AJ102" s="3">
        <v>87676.384999999995</v>
      </c>
      <c r="AK102" s="3">
        <v>79368.555999999997</v>
      </c>
      <c r="AL102" s="3">
        <v>74318.197</v>
      </c>
      <c r="AM102" s="3">
        <v>78607.513999999996</v>
      </c>
      <c r="AN102" s="3">
        <v>78601.763000000006</v>
      </c>
    </row>
    <row r="103" spans="1:40" x14ac:dyDescent="0.2">
      <c r="A103" s="3" t="s">
        <v>7</v>
      </c>
      <c r="B103" s="3" t="s">
        <v>8</v>
      </c>
      <c r="C103" s="3" t="s">
        <v>9</v>
      </c>
      <c r="D103" s="3" t="s">
        <v>114</v>
      </c>
      <c r="E103" s="3" t="s">
        <v>11</v>
      </c>
      <c r="F103" s="3" t="s">
        <v>12</v>
      </c>
      <c r="G103" s="3">
        <v>0</v>
      </c>
      <c r="H103" s="3">
        <v>-104554.15</v>
      </c>
      <c r="I103" s="3">
        <v>-89932.915999999997</v>
      </c>
      <c r="J103" s="3">
        <v>-75300.009000000005</v>
      </c>
      <c r="K103" s="3">
        <v>-60688.046000000002</v>
      </c>
      <c r="L103" s="3">
        <v>-46076.025000000001</v>
      </c>
      <c r="M103" s="3">
        <v>-31451.914000000001</v>
      </c>
      <c r="N103" s="3">
        <v>-16782.495999999999</v>
      </c>
      <c r="O103" s="3">
        <v>-2154.9364999999998</v>
      </c>
      <c r="P103" s="3">
        <v>12458.687</v>
      </c>
      <c r="Q103" s="3">
        <v>27074.923999999999</v>
      </c>
      <c r="R103" s="3">
        <v>41774.684999999998</v>
      </c>
      <c r="S103" s="3">
        <v>39717.934999999998</v>
      </c>
      <c r="T103" s="3">
        <v>37657.567000000003</v>
      </c>
      <c r="U103" s="3">
        <v>35558.553999999996</v>
      </c>
      <c r="V103" s="3">
        <v>33463.156000000003</v>
      </c>
      <c r="W103" s="3">
        <v>31372.184000000001</v>
      </c>
      <c r="X103" s="3">
        <v>29651.302</v>
      </c>
      <c r="Y103" s="3">
        <v>27579.036</v>
      </c>
      <c r="Z103" s="3">
        <v>25732.728999999999</v>
      </c>
      <c r="AA103" s="3">
        <v>24120.357</v>
      </c>
      <c r="AB103" s="3">
        <v>22307.812999999998</v>
      </c>
      <c r="AC103" s="3">
        <v>20328.53</v>
      </c>
      <c r="AD103" s="3">
        <v>18411.111000000001</v>
      </c>
      <c r="AE103" s="3">
        <v>17097.39</v>
      </c>
      <c r="AF103" s="3">
        <v>15134.355</v>
      </c>
      <c r="AG103" s="3">
        <v>22788.697</v>
      </c>
      <c r="AH103" s="3">
        <v>27964.371999999999</v>
      </c>
      <c r="AI103" s="3">
        <v>31555.553</v>
      </c>
      <c r="AJ103" s="3">
        <v>32446.128000000001</v>
      </c>
      <c r="AK103" s="3">
        <v>33927.498</v>
      </c>
      <c r="AL103" s="3">
        <v>34363.785000000003</v>
      </c>
      <c r="AM103" s="3">
        <v>38048.091999999997</v>
      </c>
      <c r="AN103" s="3">
        <v>37971.313999999998</v>
      </c>
    </row>
    <row r="104" spans="1:40" x14ac:dyDescent="0.2">
      <c r="A104" s="3" t="s">
        <v>7</v>
      </c>
      <c r="B104" s="3" t="s">
        <v>8</v>
      </c>
      <c r="C104" s="3" t="s">
        <v>9</v>
      </c>
      <c r="D104" s="3" t="s">
        <v>115</v>
      </c>
      <c r="E104" s="3" t="s">
        <v>11</v>
      </c>
      <c r="F104" s="3" t="s">
        <v>12</v>
      </c>
      <c r="G104" s="3">
        <v>0</v>
      </c>
      <c r="H104" s="3">
        <v>9346.7577999999994</v>
      </c>
      <c r="I104" s="3">
        <v>9463.3323</v>
      </c>
      <c r="J104" s="3">
        <v>11464.866</v>
      </c>
      <c r="K104" s="3">
        <v>12729.83</v>
      </c>
      <c r="L104" s="3">
        <v>13839.823</v>
      </c>
      <c r="M104" s="3">
        <v>15254.672</v>
      </c>
      <c r="N104" s="3">
        <v>15485.856</v>
      </c>
      <c r="O104" s="3">
        <v>16345.487999999999</v>
      </c>
      <c r="P104" s="3">
        <v>17678.591</v>
      </c>
      <c r="Q104" s="3">
        <v>16910.917000000001</v>
      </c>
      <c r="R104" s="3">
        <v>15497.817999999999</v>
      </c>
      <c r="S104" s="3">
        <v>16193.03</v>
      </c>
      <c r="T104" s="3">
        <v>15778.055</v>
      </c>
      <c r="U104" s="3">
        <v>17808.010999999999</v>
      </c>
      <c r="V104" s="3">
        <v>16238.789000000001</v>
      </c>
      <c r="W104" s="3">
        <v>15409.65</v>
      </c>
      <c r="X104" s="3">
        <v>13274.316999999999</v>
      </c>
      <c r="Y104" s="3">
        <v>11941.335999999999</v>
      </c>
      <c r="Z104" s="3">
        <v>15389.125</v>
      </c>
      <c r="AA104" s="3">
        <v>18731.826000000001</v>
      </c>
      <c r="AB104" s="3">
        <v>17489.776000000002</v>
      </c>
      <c r="AC104" s="3">
        <v>17503.764999999999</v>
      </c>
      <c r="AD104" s="3">
        <v>19321.198</v>
      </c>
      <c r="AE104" s="3">
        <v>19774.189999999999</v>
      </c>
      <c r="AF104" s="3">
        <v>20949.366999999998</v>
      </c>
      <c r="AG104" s="3">
        <v>21827.365000000002</v>
      </c>
      <c r="AH104" s="3">
        <v>22827.047999999999</v>
      </c>
      <c r="AI104" s="3">
        <v>23862.457999999999</v>
      </c>
      <c r="AJ104" s="3">
        <v>24796.035</v>
      </c>
      <c r="AK104" s="3">
        <v>28445.491999999998</v>
      </c>
      <c r="AL104" s="3">
        <v>21513.328000000001</v>
      </c>
      <c r="AM104" s="3">
        <v>22240.63</v>
      </c>
      <c r="AN104" s="3">
        <v>23170.345000000001</v>
      </c>
    </row>
    <row r="105" spans="1:40" x14ac:dyDescent="0.2">
      <c r="A105" s="3" t="s">
        <v>7</v>
      </c>
      <c r="B105" s="3" t="s">
        <v>8</v>
      </c>
      <c r="C105" s="3" t="s">
        <v>9</v>
      </c>
      <c r="D105" s="3" t="s">
        <v>116</v>
      </c>
      <c r="E105" s="3" t="s">
        <v>11</v>
      </c>
      <c r="F105" s="3" t="s">
        <v>12</v>
      </c>
      <c r="G105" s="3">
        <v>0</v>
      </c>
      <c r="H105" s="3">
        <v>9103.6512999999995</v>
      </c>
      <c r="I105" s="3">
        <v>8762.5377000000008</v>
      </c>
      <c r="J105" s="3">
        <v>9564.6561000000002</v>
      </c>
      <c r="K105" s="3">
        <v>10047.511</v>
      </c>
      <c r="L105" s="3">
        <v>10833.06</v>
      </c>
      <c r="M105" s="3">
        <v>11636.746999999999</v>
      </c>
      <c r="N105" s="3">
        <v>11570.946</v>
      </c>
      <c r="O105" s="3">
        <v>11026.705</v>
      </c>
      <c r="P105" s="3">
        <v>11976.41</v>
      </c>
      <c r="Q105" s="3">
        <v>11655.668</v>
      </c>
      <c r="R105" s="3">
        <v>11557.772000000001</v>
      </c>
      <c r="S105" s="3">
        <v>11619.288</v>
      </c>
      <c r="T105" s="3">
        <v>11475.46</v>
      </c>
      <c r="U105" s="3">
        <v>10123.039000000001</v>
      </c>
      <c r="V105" s="3">
        <v>10213.572</v>
      </c>
      <c r="W105" s="3">
        <v>10885.882</v>
      </c>
      <c r="X105" s="3">
        <v>10821.907999999999</v>
      </c>
      <c r="Y105" s="3">
        <v>10778.24</v>
      </c>
      <c r="Z105" s="3">
        <v>10683.656999999999</v>
      </c>
      <c r="AA105" s="3">
        <v>10623.58</v>
      </c>
      <c r="AB105" s="3">
        <v>10910.584000000001</v>
      </c>
      <c r="AC105" s="3">
        <v>11002.344999999999</v>
      </c>
      <c r="AD105" s="3">
        <v>11113.557000000001</v>
      </c>
      <c r="AE105" s="3">
        <v>11029.043</v>
      </c>
      <c r="AF105" s="3">
        <v>11343.487999999999</v>
      </c>
      <c r="AG105" s="3">
        <v>11355.269</v>
      </c>
      <c r="AH105" s="3">
        <v>11509.235000000001</v>
      </c>
      <c r="AI105" s="3">
        <v>11383.063</v>
      </c>
      <c r="AJ105" s="3">
        <v>11529.324000000001</v>
      </c>
      <c r="AK105" s="3">
        <v>11579.331</v>
      </c>
      <c r="AL105" s="3">
        <v>11605.326999999999</v>
      </c>
      <c r="AM105" s="3">
        <v>11748.422</v>
      </c>
      <c r="AN105" s="3">
        <v>11760.111000000001</v>
      </c>
    </row>
    <row r="106" spans="1:40" x14ac:dyDescent="0.2">
      <c r="A106" s="3" t="s">
        <v>7</v>
      </c>
      <c r="B106" s="3" t="s">
        <v>8</v>
      </c>
      <c r="C106" s="3" t="s">
        <v>9</v>
      </c>
      <c r="D106" s="3" t="s">
        <v>117</v>
      </c>
      <c r="E106" s="3" t="s">
        <v>11</v>
      </c>
      <c r="F106" s="3" t="s">
        <v>12</v>
      </c>
      <c r="G106" s="3">
        <v>0</v>
      </c>
      <c r="H106" s="3">
        <v>38300.762000000002</v>
      </c>
      <c r="I106" s="3">
        <v>44355.016000000003</v>
      </c>
      <c r="J106" s="3">
        <v>38724.703999999998</v>
      </c>
      <c r="K106" s="3">
        <v>40405.163999999997</v>
      </c>
      <c r="L106" s="3">
        <v>46042.595999999998</v>
      </c>
      <c r="M106" s="3">
        <v>48321.358999999997</v>
      </c>
      <c r="N106" s="3">
        <v>46537.642999999996</v>
      </c>
      <c r="O106" s="3">
        <v>47400.79</v>
      </c>
      <c r="P106" s="3">
        <v>48799.517</v>
      </c>
      <c r="Q106" s="3">
        <v>47522.370999999999</v>
      </c>
      <c r="R106" s="3">
        <v>49656.773999999998</v>
      </c>
      <c r="S106" s="3">
        <v>50536.726000000002</v>
      </c>
      <c r="T106" s="3">
        <v>49140.995000000003</v>
      </c>
      <c r="U106" s="3">
        <v>50588.072</v>
      </c>
      <c r="V106" s="3">
        <v>52972.881000000001</v>
      </c>
      <c r="W106" s="3">
        <v>54847.607000000004</v>
      </c>
      <c r="X106" s="3">
        <v>55735.66</v>
      </c>
      <c r="Y106" s="3">
        <v>52276.118000000002</v>
      </c>
      <c r="Z106" s="3">
        <v>57981.413</v>
      </c>
      <c r="AA106" s="3">
        <v>60043.618000000002</v>
      </c>
      <c r="AB106" s="3">
        <v>64051.957999999999</v>
      </c>
      <c r="AC106" s="3">
        <v>41373.26</v>
      </c>
      <c r="AD106" s="3">
        <v>54866.182000000001</v>
      </c>
      <c r="AE106" s="3">
        <v>58622.296999999999</v>
      </c>
      <c r="AF106" s="3">
        <v>57147.347999999998</v>
      </c>
      <c r="AG106" s="3">
        <v>49301.398000000001</v>
      </c>
      <c r="AH106" s="3">
        <v>43018.764999999999</v>
      </c>
      <c r="AI106" s="3">
        <v>45816.175000000003</v>
      </c>
      <c r="AJ106" s="3">
        <v>52003.582000000002</v>
      </c>
      <c r="AK106" s="3">
        <v>51890.392999999996</v>
      </c>
      <c r="AL106" s="3">
        <v>42485.241000000002</v>
      </c>
      <c r="AM106" s="3">
        <v>58054.720999999998</v>
      </c>
      <c r="AN106" s="3">
        <v>56941.644999999997</v>
      </c>
    </row>
    <row r="107" spans="1:40" x14ac:dyDescent="0.2">
      <c r="A107" s="3" t="s">
        <v>7</v>
      </c>
      <c r="B107" s="3" t="s">
        <v>8</v>
      </c>
      <c r="C107" s="3" t="s">
        <v>9</v>
      </c>
      <c r="D107" s="3" t="s">
        <v>118</v>
      </c>
      <c r="E107" s="3" t="s">
        <v>11</v>
      </c>
      <c r="F107" s="3" t="s">
        <v>12</v>
      </c>
      <c r="G107" s="3">
        <v>0</v>
      </c>
      <c r="H107" s="3">
        <v>169.42545000000001</v>
      </c>
      <c r="I107" s="3">
        <v>177.39744999999999</v>
      </c>
      <c r="J107" s="3">
        <v>158.26857000000001</v>
      </c>
      <c r="K107" s="3">
        <v>242.58008000000001</v>
      </c>
      <c r="L107" s="3">
        <v>270.02892000000003</v>
      </c>
      <c r="M107" s="3">
        <v>315.38848999999999</v>
      </c>
      <c r="N107" s="3">
        <v>321.08226000000002</v>
      </c>
      <c r="O107" s="3">
        <v>294.62173999999999</v>
      </c>
      <c r="P107" s="3">
        <v>274.61304000000001</v>
      </c>
      <c r="Q107" s="3">
        <v>304.94718999999998</v>
      </c>
      <c r="R107" s="3">
        <v>187.46005</v>
      </c>
      <c r="S107" s="3">
        <v>189.63955000000001</v>
      </c>
      <c r="T107" s="3">
        <v>134.87130999999999</v>
      </c>
      <c r="U107" s="3">
        <v>217.73763</v>
      </c>
      <c r="V107" s="3">
        <v>222.66618</v>
      </c>
      <c r="W107" s="3">
        <v>188.40026</v>
      </c>
      <c r="X107" s="3">
        <v>255.34481</v>
      </c>
      <c r="Y107" s="3">
        <v>203.64296999999999</v>
      </c>
      <c r="Z107" s="3">
        <v>242.68004999999999</v>
      </c>
      <c r="AA107" s="3">
        <v>309.50490000000002</v>
      </c>
      <c r="AB107" s="3">
        <v>388.07474999999999</v>
      </c>
      <c r="AC107" s="3">
        <v>300.81124</v>
      </c>
      <c r="AD107" s="3">
        <v>248.97413</v>
      </c>
      <c r="AE107" s="3">
        <v>172.24406999999999</v>
      </c>
      <c r="AF107" s="3">
        <v>181.64852999999999</v>
      </c>
      <c r="AG107" s="3">
        <v>231.36384000000001</v>
      </c>
      <c r="AH107" s="3">
        <v>120.22172</v>
      </c>
      <c r="AI107" s="3">
        <v>25.224820999999999</v>
      </c>
      <c r="AJ107" s="3">
        <v>319.80680000000001</v>
      </c>
      <c r="AK107" s="3">
        <v>223.79777000000001</v>
      </c>
      <c r="AL107" s="3">
        <v>176.02869000000001</v>
      </c>
      <c r="AM107" s="3">
        <v>170.56863999999999</v>
      </c>
      <c r="AN107" s="3">
        <v>179.50658999999999</v>
      </c>
    </row>
    <row r="108" spans="1:40" x14ac:dyDescent="0.2">
      <c r="A108" s="3" t="s">
        <v>7</v>
      </c>
      <c r="B108" s="3" t="s">
        <v>8</v>
      </c>
      <c r="C108" s="3" t="s">
        <v>9</v>
      </c>
      <c r="D108" s="3" t="s">
        <v>119</v>
      </c>
      <c r="E108" s="3" t="s">
        <v>11</v>
      </c>
      <c r="F108" s="3" t="s">
        <v>12</v>
      </c>
      <c r="G108" s="3">
        <v>0</v>
      </c>
      <c r="H108" s="3">
        <v>206.23875000000001</v>
      </c>
      <c r="I108" s="3">
        <v>197.97069999999999</v>
      </c>
      <c r="J108" s="3">
        <v>209.42461</v>
      </c>
      <c r="K108" s="3">
        <v>214.26160999999999</v>
      </c>
      <c r="L108" s="3">
        <v>219.46266</v>
      </c>
      <c r="M108" s="3">
        <v>209.23696000000001</v>
      </c>
      <c r="N108" s="3">
        <v>202.7534</v>
      </c>
      <c r="O108" s="3">
        <v>226.49914000000001</v>
      </c>
      <c r="P108" s="3">
        <v>229.68809999999999</v>
      </c>
      <c r="Q108" s="3">
        <v>225.90844999999999</v>
      </c>
      <c r="R108" s="3">
        <v>241.6585</v>
      </c>
      <c r="S108" s="3">
        <v>216.54830999999999</v>
      </c>
      <c r="T108" s="3">
        <v>222.80803</v>
      </c>
      <c r="U108" s="3">
        <v>236.13921999999999</v>
      </c>
      <c r="V108" s="3">
        <v>238.34161</v>
      </c>
      <c r="W108" s="3">
        <v>237.98993999999999</v>
      </c>
      <c r="X108" s="3">
        <v>244.90541999999999</v>
      </c>
      <c r="Y108" s="3">
        <v>223.63551000000001</v>
      </c>
      <c r="Z108" s="3">
        <v>244.49059</v>
      </c>
      <c r="AA108" s="3">
        <v>227.38983999999999</v>
      </c>
      <c r="AB108" s="3">
        <v>211.42299</v>
      </c>
      <c r="AC108" s="3">
        <v>201.09646000000001</v>
      </c>
      <c r="AD108" s="3">
        <v>209.91293999999999</v>
      </c>
      <c r="AE108" s="3">
        <v>209.68163000000001</v>
      </c>
      <c r="AF108" s="3">
        <v>178.31648000000001</v>
      </c>
      <c r="AG108" s="3">
        <v>171.55484999999999</v>
      </c>
      <c r="AH108" s="3">
        <v>159.83807999999999</v>
      </c>
      <c r="AI108" s="3">
        <v>167.06693000000001</v>
      </c>
      <c r="AJ108" s="3">
        <v>164.9289</v>
      </c>
      <c r="AK108" s="3">
        <v>161.01846</v>
      </c>
      <c r="AL108" s="3">
        <v>146.37714</v>
      </c>
      <c r="AM108" s="3">
        <v>145.83256</v>
      </c>
      <c r="AN108" s="3">
        <v>9.5928863</v>
      </c>
    </row>
    <row r="109" spans="1:40" x14ac:dyDescent="0.2">
      <c r="A109" s="3" t="s">
        <v>7</v>
      </c>
      <c r="B109" s="3" t="s">
        <v>8</v>
      </c>
      <c r="C109" s="3" t="s">
        <v>9</v>
      </c>
      <c r="D109" s="3" t="s">
        <v>120</v>
      </c>
      <c r="E109" s="3" t="s">
        <v>11</v>
      </c>
      <c r="F109" s="3" t="s">
        <v>12</v>
      </c>
      <c r="G109" s="3">
        <v>0</v>
      </c>
      <c r="H109" s="3">
        <v>24068.690999999999</v>
      </c>
      <c r="I109" s="3">
        <v>28184.851999999999</v>
      </c>
      <c r="J109" s="3">
        <v>30108.620999999999</v>
      </c>
      <c r="K109" s="3">
        <v>30699.114000000001</v>
      </c>
      <c r="L109" s="3">
        <v>30954.248</v>
      </c>
      <c r="M109" s="3">
        <v>31243.131000000001</v>
      </c>
      <c r="N109" s="3">
        <v>32291.355</v>
      </c>
      <c r="O109" s="3">
        <v>32532.305</v>
      </c>
      <c r="P109" s="3">
        <v>32538.083999999999</v>
      </c>
      <c r="Q109" s="3">
        <v>32691.698</v>
      </c>
      <c r="R109" s="3">
        <v>33800.705000000002</v>
      </c>
      <c r="S109" s="3">
        <v>33114.525999999998</v>
      </c>
      <c r="T109" s="3">
        <v>40707.237999999998</v>
      </c>
      <c r="U109" s="3">
        <v>42358.542999999998</v>
      </c>
      <c r="V109" s="3">
        <v>44935.199999999997</v>
      </c>
      <c r="W109" s="3">
        <v>41174.447999999997</v>
      </c>
      <c r="X109" s="3">
        <v>42673.294999999998</v>
      </c>
      <c r="Y109" s="3">
        <v>43057.792999999998</v>
      </c>
      <c r="Z109" s="3">
        <v>43022.627</v>
      </c>
      <c r="AA109" s="3">
        <v>43984.527000000002</v>
      </c>
      <c r="AB109" s="3">
        <v>44132.065999999999</v>
      </c>
      <c r="AC109" s="3">
        <v>46056.317000000003</v>
      </c>
      <c r="AD109" s="3">
        <v>47074.652999999998</v>
      </c>
      <c r="AE109" s="3">
        <v>45999.813000000002</v>
      </c>
      <c r="AF109" s="3">
        <v>49102.928999999996</v>
      </c>
      <c r="AG109" s="3">
        <v>51467.351000000002</v>
      </c>
      <c r="AH109" s="3">
        <v>54613.413</v>
      </c>
      <c r="AI109" s="3">
        <v>54674.945</v>
      </c>
      <c r="AJ109" s="3">
        <v>53928.6</v>
      </c>
      <c r="AK109" s="3">
        <v>55720.442999999999</v>
      </c>
      <c r="AL109" s="3">
        <v>55101.082000000002</v>
      </c>
      <c r="AM109" s="3">
        <v>54194.351000000002</v>
      </c>
      <c r="AN109" s="3">
        <v>49760.495000000003</v>
      </c>
    </row>
    <row r="110" spans="1:40" x14ac:dyDescent="0.2">
      <c r="A110" s="3" t="s">
        <v>7</v>
      </c>
      <c r="B110" s="3" t="s">
        <v>8</v>
      </c>
      <c r="C110" s="3" t="s">
        <v>9</v>
      </c>
      <c r="D110" s="3" t="s">
        <v>121</v>
      </c>
      <c r="E110" s="3" t="s">
        <v>11</v>
      </c>
      <c r="F110" s="3" t="s">
        <v>12</v>
      </c>
      <c r="G110" s="3">
        <v>0</v>
      </c>
      <c r="H110" s="3">
        <v>563.49482999999998</v>
      </c>
      <c r="I110" s="3">
        <v>585.92938000000004</v>
      </c>
      <c r="J110" s="3">
        <v>608.12752999999998</v>
      </c>
      <c r="K110" s="3">
        <v>626.29283999999996</v>
      </c>
      <c r="L110" s="3">
        <v>1902.2420999999999</v>
      </c>
      <c r="M110" s="3">
        <v>1492.0916</v>
      </c>
      <c r="N110" s="3">
        <v>1082.0696</v>
      </c>
      <c r="O110" s="3">
        <v>672.1431</v>
      </c>
      <c r="P110" s="3">
        <v>260.76771000000002</v>
      </c>
      <c r="Q110" s="3">
        <v>-153.75986</v>
      </c>
      <c r="R110" s="3">
        <v>-566.55344000000002</v>
      </c>
      <c r="S110" s="3">
        <v>-83.549626000000004</v>
      </c>
      <c r="T110" s="3">
        <v>399.50231000000002</v>
      </c>
      <c r="U110" s="3">
        <v>881.89486999999997</v>
      </c>
      <c r="V110" s="3">
        <v>1365.569</v>
      </c>
      <c r="W110" s="3">
        <v>1848.7316000000001</v>
      </c>
      <c r="X110" s="3">
        <v>1870.6633999999999</v>
      </c>
      <c r="Y110" s="3">
        <v>1920.9776999999999</v>
      </c>
      <c r="Z110" s="3">
        <v>1966.1374000000001</v>
      </c>
      <c r="AA110" s="3">
        <v>2055.5477999999998</v>
      </c>
      <c r="AB110" s="3">
        <v>2137.7249000000002</v>
      </c>
      <c r="AC110" s="3">
        <v>3408.4324999999999</v>
      </c>
      <c r="AD110" s="3">
        <v>3305.2399</v>
      </c>
      <c r="AE110" s="3">
        <v>3322.3523</v>
      </c>
      <c r="AF110" s="3">
        <v>3449.9196000000002</v>
      </c>
      <c r="AG110" s="3">
        <v>3493.2683000000002</v>
      </c>
      <c r="AH110" s="3">
        <v>3584.2453999999998</v>
      </c>
      <c r="AI110" s="3">
        <v>3511.752</v>
      </c>
      <c r="AJ110" s="3">
        <v>3623.7638000000002</v>
      </c>
      <c r="AK110" s="3">
        <v>3507.5605999999998</v>
      </c>
      <c r="AL110" s="3">
        <v>3158.6696000000002</v>
      </c>
      <c r="AM110" s="3">
        <v>3424.5173</v>
      </c>
      <c r="AN110" s="3">
        <v>3665.9085</v>
      </c>
    </row>
    <row r="111" spans="1:40" x14ac:dyDescent="0.2">
      <c r="A111" s="3" t="s">
        <v>7</v>
      </c>
      <c r="B111" s="3" t="s">
        <v>8</v>
      </c>
      <c r="C111" s="3" t="s">
        <v>9</v>
      </c>
      <c r="D111" s="3" t="s">
        <v>122</v>
      </c>
      <c r="E111" s="3" t="s">
        <v>11</v>
      </c>
      <c r="F111" s="3" t="s">
        <v>12</v>
      </c>
      <c r="G111" s="3">
        <v>0</v>
      </c>
      <c r="H111" s="3">
        <v>30273.538</v>
      </c>
      <c r="I111" s="3">
        <v>32037.687999999998</v>
      </c>
      <c r="J111" s="3">
        <v>15646.152</v>
      </c>
      <c r="K111" s="3">
        <v>9846.7273000000005</v>
      </c>
      <c r="L111" s="3">
        <v>9763.1831999999995</v>
      </c>
      <c r="M111" s="3">
        <v>10335.494000000001</v>
      </c>
      <c r="N111" s="3">
        <v>16554.863000000001</v>
      </c>
      <c r="O111" s="3">
        <v>14760.124</v>
      </c>
      <c r="P111" s="3">
        <v>8009.3908000000001</v>
      </c>
      <c r="Q111" s="3">
        <v>6137.7942000000003</v>
      </c>
      <c r="R111" s="3">
        <v>2248.8915999999999</v>
      </c>
      <c r="S111" s="3">
        <v>5174.5339000000004</v>
      </c>
      <c r="T111" s="3">
        <v>6198.8109000000004</v>
      </c>
      <c r="U111" s="3">
        <v>6950.1157999999996</v>
      </c>
      <c r="V111" s="3">
        <v>8082.6314000000002</v>
      </c>
      <c r="W111" s="3">
        <v>9599.3665000000001</v>
      </c>
      <c r="X111" s="3">
        <v>10331.204</v>
      </c>
      <c r="Y111" s="3">
        <v>9832.1093000000001</v>
      </c>
      <c r="Z111" s="3">
        <v>8549.6229000000003</v>
      </c>
      <c r="AA111" s="3">
        <v>5436.8563999999997</v>
      </c>
      <c r="AB111" s="3">
        <v>3305.9591999999998</v>
      </c>
      <c r="AC111" s="3">
        <v>3264.8751999999999</v>
      </c>
      <c r="AD111" s="3">
        <v>3737.3471</v>
      </c>
      <c r="AE111" s="3">
        <v>3442.8744999999999</v>
      </c>
      <c r="AF111" s="3">
        <v>3934.4535999999998</v>
      </c>
      <c r="AG111" s="3">
        <v>4970.0375000000004</v>
      </c>
      <c r="AH111" s="3">
        <v>5845.6307999999999</v>
      </c>
      <c r="AI111" s="3">
        <v>6592.7654000000002</v>
      </c>
      <c r="AJ111" s="3">
        <v>7700.2325000000001</v>
      </c>
      <c r="AK111" s="3">
        <v>7642.7088999999996</v>
      </c>
      <c r="AL111" s="3">
        <v>6767.6404000000002</v>
      </c>
      <c r="AM111" s="3">
        <v>7591.6085000000003</v>
      </c>
      <c r="AN111" s="3">
        <v>5305.9504999999999</v>
      </c>
    </row>
    <row r="112" spans="1:40" x14ac:dyDescent="0.2">
      <c r="A112" s="3" t="s">
        <v>7</v>
      </c>
      <c r="B112" s="3" t="s">
        <v>8</v>
      </c>
      <c r="C112" s="3" t="s">
        <v>9</v>
      </c>
      <c r="D112" s="3" t="s">
        <v>123</v>
      </c>
      <c r="E112" s="3" t="s">
        <v>11</v>
      </c>
      <c r="F112" s="3" t="s">
        <v>12</v>
      </c>
      <c r="G112" s="3">
        <v>0</v>
      </c>
      <c r="H112" s="3">
        <v>11814.351000000001</v>
      </c>
      <c r="I112" s="3">
        <v>12365.87</v>
      </c>
      <c r="J112" s="3">
        <v>11727.81</v>
      </c>
      <c r="K112" s="3">
        <v>11750.545</v>
      </c>
      <c r="L112" s="3">
        <v>11089.272999999999</v>
      </c>
      <c r="M112" s="3">
        <v>8623.1456999999991</v>
      </c>
      <c r="N112" s="3">
        <v>8638.9017000000003</v>
      </c>
      <c r="O112" s="3">
        <v>7909.4444999999996</v>
      </c>
      <c r="P112" s="3">
        <v>7114.6881999999996</v>
      </c>
      <c r="Q112" s="3">
        <v>7502.7125999999998</v>
      </c>
      <c r="R112" s="3">
        <v>8078.7244000000001</v>
      </c>
      <c r="S112" s="3">
        <v>8601.9766</v>
      </c>
      <c r="T112" s="3">
        <v>9381.5866999999998</v>
      </c>
      <c r="U112" s="3">
        <v>9873.2117999999991</v>
      </c>
      <c r="V112" s="3">
        <v>11196.263000000001</v>
      </c>
      <c r="W112" s="3">
        <v>11497.612999999999</v>
      </c>
      <c r="X112" s="3">
        <v>11410.011</v>
      </c>
      <c r="Y112" s="3">
        <v>10898.189</v>
      </c>
      <c r="Z112" s="3">
        <v>10744.045</v>
      </c>
      <c r="AA112" s="3">
        <v>10189.546</v>
      </c>
      <c r="AB112" s="3">
        <v>10974.437</v>
      </c>
      <c r="AC112" s="3">
        <v>10786.445</v>
      </c>
      <c r="AD112" s="3">
        <v>10486.054</v>
      </c>
      <c r="AE112" s="3">
        <v>9815.9439000000002</v>
      </c>
      <c r="AF112" s="3">
        <v>9391.9614000000001</v>
      </c>
      <c r="AG112" s="3">
        <v>8972.8456000000006</v>
      </c>
      <c r="AH112" s="3">
        <v>8617.3649000000005</v>
      </c>
      <c r="AI112" s="3">
        <v>8880.0529000000006</v>
      </c>
      <c r="AJ112" s="3">
        <v>9324.2456000000002</v>
      </c>
      <c r="AK112" s="3">
        <v>9397.5205999999998</v>
      </c>
      <c r="AL112" s="3">
        <v>7611.5333000000001</v>
      </c>
      <c r="AM112" s="3">
        <v>7815.8576000000003</v>
      </c>
      <c r="AN112" s="3">
        <v>7052.34</v>
      </c>
    </row>
    <row r="113" spans="1:40" x14ac:dyDescent="0.2">
      <c r="A113" s="3" t="s">
        <v>7</v>
      </c>
      <c r="B113" s="3" t="s">
        <v>8</v>
      </c>
      <c r="C113" s="3" t="s">
        <v>9</v>
      </c>
      <c r="D113" s="3" t="s">
        <v>124</v>
      </c>
      <c r="E113" s="3" t="s">
        <v>11</v>
      </c>
      <c r="F113" s="3" t="s">
        <v>12</v>
      </c>
      <c r="G113" s="3">
        <v>0</v>
      </c>
      <c r="H113" s="3">
        <v>6263.7743</v>
      </c>
      <c r="I113" s="3">
        <v>4088.2179000000001</v>
      </c>
      <c r="J113" s="3">
        <v>-117.58166</v>
      </c>
      <c r="K113" s="3">
        <v>-2179.0009</v>
      </c>
      <c r="L113" s="3">
        <v>-6627.2705999999998</v>
      </c>
      <c r="M113" s="3">
        <v>-6736.5407999999998</v>
      </c>
      <c r="N113" s="3">
        <v>-6826.7085999999999</v>
      </c>
      <c r="O113" s="3">
        <v>-5592.1509999999998</v>
      </c>
      <c r="P113" s="3">
        <v>-5017.0973000000004</v>
      </c>
      <c r="Q113" s="3">
        <v>-1961.3104000000001</v>
      </c>
      <c r="R113" s="3">
        <v>-5818.7855</v>
      </c>
      <c r="S113" s="3">
        <v>-5879.174</v>
      </c>
      <c r="T113" s="3">
        <v>-4176.3582999999999</v>
      </c>
      <c r="U113" s="3">
        <v>-3538.3631999999998</v>
      </c>
      <c r="V113" s="3">
        <v>180.58304000000001</v>
      </c>
      <c r="W113" s="3">
        <v>839.38404000000003</v>
      </c>
      <c r="X113" s="3">
        <v>502.78910999999999</v>
      </c>
      <c r="Y113" s="3">
        <v>1301.0072</v>
      </c>
      <c r="Z113" s="3">
        <v>471.24534</v>
      </c>
      <c r="AA113" s="3">
        <v>2601.8371999999999</v>
      </c>
      <c r="AB113" s="3">
        <v>5468.0150000000003</v>
      </c>
      <c r="AC113" s="3">
        <v>4311.1531999999997</v>
      </c>
      <c r="AD113" s="3">
        <v>2638.6034</v>
      </c>
      <c r="AE113" s="3">
        <v>3749.5124000000001</v>
      </c>
      <c r="AF113" s="3">
        <v>7415.6390000000001</v>
      </c>
      <c r="AG113" s="3">
        <v>6211.8149000000003</v>
      </c>
      <c r="AH113" s="3">
        <v>4289.0528999999997</v>
      </c>
      <c r="AI113" s="3">
        <v>2792.2422999999999</v>
      </c>
      <c r="AJ113" s="3">
        <v>5839.7745000000004</v>
      </c>
      <c r="AK113" s="3">
        <v>3962.7523000000001</v>
      </c>
      <c r="AL113" s="3">
        <v>6393.7663000000002</v>
      </c>
      <c r="AM113" s="3">
        <v>8196.7909999999993</v>
      </c>
      <c r="AN113" s="3">
        <v>5324.6772000000001</v>
      </c>
    </row>
    <row r="114" spans="1:40" x14ac:dyDescent="0.2">
      <c r="A114" s="3" t="s">
        <v>7</v>
      </c>
      <c r="B114" s="3" t="s">
        <v>8</v>
      </c>
      <c r="C114" s="3" t="s">
        <v>9</v>
      </c>
      <c r="D114" s="3" t="s">
        <v>125</v>
      </c>
      <c r="E114" s="3" t="s">
        <v>11</v>
      </c>
      <c r="F114" s="3" t="s">
        <v>12</v>
      </c>
      <c r="G114" s="3">
        <v>0</v>
      </c>
      <c r="H114" s="3">
        <v>1047.1576</v>
      </c>
      <c r="I114" s="3">
        <v>1106.8391999999999</v>
      </c>
      <c r="J114" s="3">
        <v>1099.1597999999999</v>
      </c>
      <c r="K114" s="3">
        <v>1195.9215999999999</v>
      </c>
      <c r="L114" s="3">
        <v>1288.0304000000001</v>
      </c>
      <c r="M114" s="3">
        <v>1240.8907999999999</v>
      </c>
      <c r="N114" s="3">
        <v>1417.6525999999999</v>
      </c>
      <c r="O114" s="3">
        <v>1497.2209</v>
      </c>
      <c r="P114" s="3">
        <v>1566.0657000000001</v>
      </c>
      <c r="Q114" s="3">
        <v>1525.4777999999999</v>
      </c>
      <c r="R114" s="3">
        <v>1639.2592999999999</v>
      </c>
      <c r="S114" s="3">
        <v>1693.7280000000001</v>
      </c>
      <c r="T114" s="3">
        <v>1524.7261000000001</v>
      </c>
      <c r="U114" s="3">
        <v>1539.6134999999999</v>
      </c>
      <c r="V114" s="3">
        <v>1723.9981</v>
      </c>
      <c r="W114" s="3">
        <v>1837.6144999999999</v>
      </c>
      <c r="X114" s="3">
        <v>1628.9282000000001</v>
      </c>
      <c r="Y114" s="3">
        <v>1371.7043000000001</v>
      </c>
      <c r="Z114" s="3">
        <v>1136.289</v>
      </c>
      <c r="AA114" s="3">
        <v>1899.1147000000001</v>
      </c>
      <c r="AB114" s="3">
        <v>1238.2665</v>
      </c>
      <c r="AC114" s="3">
        <v>1293.1959999999999</v>
      </c>
      <c r="AD114" s="3">
        <v>1132.2092</v>
      </c>
      <c r="AE114" s="3">
        <v>989.18077000000005</v>
      </c>
      <c r="AF114" s="3">
        <v>1294.2086999999999</v>
      </c>
      <c r="AG114" s="3">
        <v>1809.0352</v>
      </c>
      <c r="AH114" s="3">
        <v>1779.6366</v>
      </c>
      <c r="AI114" s="3">
        <v>1932.0804000000001</v>
      </c>
      <c r="AJ114" s="3">
        <v>1996.2998</v>
      </c>
      <c r="AK114" s="3">
        <v>2156.6902</v>
      </c>
      <c r="AL114" s="3">
        <v>2165.3341999999998</v>
      </c>
      <c r="AM114" s="3">
        <v>2229.8825999999999</v>
      </c>
      <c r="AN114" s="3">
        <v>2218.1010999999999</v>
      </c>
    </row>
    <row r="115" spans="1:40" x14ac:dyDescent="0.2">
      <c r="A115" s="3" t="s">
        <v>7</v>
      </c>
      <c r="B115" s="3" t="s">
        <v>8</v>
      </c>
      <c r="C115" s="3" t="s">
        <v>9</v>
      </c>
      <c r="D115" s="3" t="s">
        <v>126</v>
      </c>
      <c r="E115" s="3" t="s">
        <v>11</v>
      </c>
      <c r="F115" s="3" t="s">
        <v>12</v>
      </c>
      <c r="G115" s="3">
        <v>0</v>
      </c>
      <c r="H115" s="3">
        <v>30393.071</v>
      </c>
      <c r="I115" s="3">
        <v>31789.633999999998</v>
      </c>
      <c r="J115" s="3">
        <v>32800.883000000002</v>
      </c>
      <c r="K115" s="3">
        <v>34726.345000000001</v>
      </c>
      <c r="L115" s="3">
        <v>35998.603999999999</v>
      </c>
      <c r="M115" s="3">
        <v>36594.709000000003</v>
      </c>
      <c r="N115" s="3">
        <v>37329.336000000003</v>
      </c>
      <c r="O115" s="3">
        <v>37803.813000000002</v>
      </c>
      <c r="P115" s="3">
        <v>38658.754000000001</v>
      </c>
      <c r="Q115" s="3">
        <v>39719.087</v>
      </c>
      <c r="R115" s="3">
        <v>40894.669000000002</v>
      </c>
      <c r="S115" s="3">
        <v>44361.203000000001</v>
      </c>
      <c r="T115" s="3">
        <v>44887.470999999998</v>
      </c>
      <c r="U115" s="3">
        <v>44223.184999999998</v>
      </c>
      <c r="V115" s="3">
        <v>49615.286</v>
      </c>
      <c r="W115" s="3">
        <v>51945.425999999999</v>
      </c>
      <c r="X115" s="3">
        <v>51203.19</v>
      </c>
      <c r="Y115" s="3">
        <v>51551.302000000003</v>
      </c>
      <c r="Z115" s="3">
        <v>51637.51</v>
      </c>
      <c r="AA115" s="3">
        <v>48941.362000000001</v>
      </c>
      <c r="AB115" s="3">
        <v>49870.267</v>
      </c>
      <c r="AC115" s="3">
        <v>52298.786</v>
      </c>
      <c r="AD115" s="3">
        <v>56252.417000000001</v>
      </c>
      <c r="AE115" s="3">
        <v>56067.858999999997</v>
      </c>
      <c r="AF115" s="3">
        <v>56757.985999999997</v>
      </c>
      <c r="AG115" s="3">
        <v>58515.671000000002</v>
      </c>
      <c r="AH115" s="3">
        <v>58874.243000000002</v>
      </c>
      <c r="AI115" s="3">
        <v>60821.932999999997</v>
      </c>
      <c r="AJ115" s="3">
        <v>62738.481</v>
      </c>
      <c r="AK115" s="3">
        <v>68901.650999999998</v>
      </c>
      <c r="AL115" s="3">
        <v>62732.548999999999</v>
      </c>
      <c r="AM115" s="3">
        <v>70674.03</v>
      </c>
      <c r="AN115" s="3">
        <v>67962.646999999997</v>
      </c>
    </row>
    <row r="116" spans="1:40" x14ac:dyDescent="0.2">
      <c r="A116" s="3" t="s">
        <v>7</v>
      </c>
      <c r="B116" s="3" t="s">
        <v>8</v>
      </c>
      <c r="C116" s="3" t="s">
        <v>9</v>
      </c>
      <c r="D116" s="3" t="s">
        <v>127</v>
      </c>
      <c r="E116" s="3" t="s">
        <v>11</v>
      </c>
      <c r="F116" s="3" t="s">
        <v>12</v>
      </c>
      <c r="G116" s="3">
        <v>0</v>
      </c>
      <c r="H116" s="3">
        <v>97.824409000000003</v>
      </c>
      <c r="I116" s="3">
        <v>98.500414000000006</v>
      </c>
      <c r="J116" s="3">
        <v>104.10167</v>
      </c>
      <c r="K116" s="3">
        <v>103.19138</v>
      </c>
      <c r="L116" s="3">
        <v>103.99858999999999</v>
      </c>
      <c r="M116" s="3">
        <v>100.7766</v>
      </c>
      <c r="N116" s="3">
        <v>104.27603999999999</v>
      </c>
      <c r="O116" s="3">
        <v>102.77504</v>
      </c>
      <c r="P116" s="3">
        <v>101.59957</v>
      </c>
      <c r="Q116" s="3">
        <v>102.31592999999999</v>
      </c>
      <c r="R116" s="3">
        <v>99.870892999999995</v>
      </c>
      <c r="S116" s="3">
        <v>99.532539999999997</v>
      </c>
      <c r="T116" s="3">
        <v>99.272893999999994</v>
      </c>
      <c r="U116" s="3">
        <v>96.563862999999998</v>
      </c>
      <c r="V116" s="3">
        <v>91.433790999999999</v>
      </c>
      <c r="W116" s="3">
        <v>89.274878000000001</v>
      </c>
      <c r="X116" s="3">
        <v>83.558853999999997</v>
      </c>
      <c r="Y116" s="3">
        <v>82.226153999999994</v>
      </c>
      <c r="Z116" s="3">
        <v>81.850303999999994</v>
      </c>
      <c r="AA116" s="3">
        <v>78.788082000000003</v>
      </c>
      <c r="AB116" s="3">
        <v>76.303669999999997</v>
      </c>
      <c r="AC116" s="3">
        <v>74.438244999999995</v>
      </c>
      <c r="AD116" s="3">
        <v>77.554210999999995</v>
      </c>
      <c r="AE116" s="3">
        <v>78.317704000000006</v>
      </c>
      <c r="AF116" s="3">
        <v>73.471469999999997</v>
      </c>
      <c r="AG116" s="3">
        <v>75.839102999999994</v>
      </c>
      <c r="AH116" s="3">
        <v>74.250214</v>
      </c>
      <c r="AI116" s="3">
        <v>72.672092000000006</v>
      </c>
      <c r="AJ116" s="3">
        <v>74.367966999999993</v>
      </c>
      <c r="AK116" s="3">
        <v>71.154848000000001</v>
      </c>
      <c r="AL116" s="3">
        <v>60.456777000000002</v>
      </c>
      <c r="AM116" s="3">
        <v>64.340301999999994</v>
      </c>
      <c r="AN116" s="3">
        <v>-4.6747200000000003E-2</v>
      </c>
    </row>
    <row r="117" spans="1:40" x14ac:dyDescent="0.2">
      <c r="A117" s="3" t="s">
        <v>7</v>
      </c>
      <c r="B117" s="3" t="s">
        <v>8</v>
      </c>
      <c r="C117" s="3" t="s">
        <v>9</v>
      </c>
      <c r="D117" s="3" t="s">
        <v>128</v>
      </c>
      <c r="E117" s="3" t="s">
        <v>11</v>
      </c>
      <c r="F117" s="3" t="s">
        <v>12</v>
      </c>
      <c r="G117" s="3">
        <v>0</v>
      </c>
      <c r="H117" s="3">
        <v>35191.387999999999</v>
      </c>
      <c r="I117" s="3">
        <v>28417.205000000002</v>
      </c>
      <c r="J117" s="3">
        <v>21825.65</v>
      </c>
      <c r="K117" s="3">
        <v>15729.087</v>
      </c>
      <c r="L117" s="3">
        <v>12752.102999999999</v>
      </c>
      <c r="M117" s="3">
        <v>9662.2366000000002</v>
      </c>
      <c r="N117" s="3">
        <v>9069.7633999999998</v>
      </c>
      <c r="O117" s="3">
        <v>8353.2466000000004</v>
      </c>
      <c r="P117" s="3">
        <v>6859.2969000000003</v>
      </c>
      <c r="Q117" s="3">
        <v>5126.5808999999999</v>
      </c>
      <c r="R117" s="3">
        <v>4095.3869</v>
      </c>
      <c r="S117" s="3">
        <v>5082.6368000000002</v>
      </c>
      <c r="T117" s="3">
        <v>4762.9044000000004</v>
      </c>
      <c r="U117" s="3">
        <v>5501.9180999999999</v>
      </c>
      <c r="V117" s="3">
        <v>5853.5527000000002</v>
      </c>
      <c r="W117" s="3">
        <v>6484.7979999999998</v>
      </c>
      <c r="X117" s="3">
        <v>5697.7446</v>
      </c>
      <c r="Y117" s="3">
        <v>5888.6803</v>
      </c>
      <c r="Z117" s="3">
        <v>6574.2717000000002</v>
      </c>
      <c r="AA117" s="3">
        <v>7009.2674999999999</v>
      </c>
      <c r="AB117" s="3">
        <v>7729.4960000000001</v>
      </c>
      <c r="AC117" s="3">
        <v>8094.7768999999998</v>
      </c>
      <c r="AD117" s="3">
        <v>7780.7178000000004</v>
      </c>
      <c r="AE117" s="3">
        <v>7577.6935999999996</v>
      </c>
      <c r="AF117" s="3">
        <v>7945.4252999999999</v>
      </c>
      <c r="AG117" s="3">
        <v>7536.3182999999999</v>
      </c>
      <c r="AH117" s="3">
        <v>7841.2040999999999</v>
      </c>
      <c r="AI117" s="3">
        <v>7402.2250999999997</v>
      </c>
      <c r="AJ117" s="3">
        <v>8165.9880999999996</v>
      </c>
      <c r="AK117" s="3">
        <v>9242.8297000000002</v>
      </c>
      <c r="AL117" s="3">
        <v>9608.0373</v>
      </c>
      <c r="AM117" s="3">
        <v>9691.3920999999991</v>
      </c>
      <c r="AN117" s="3">
        <v>9232.5969000000005</v>
      </c>
    </row>
    <row r="118" spans="1:40" x14ac:dyDescent="0.2">
      <c r="A118" s="3" t="s">
        <v>7</v>
      </c>
      <c r="B118" s="3" t="s">
        <v>8</v>
      </c>
      <c r="C118" s="3" t="s">
        <v>9</v>
      </c>
      <c r="D118" s="3" t="s">
        <v>129</v>
      </c>
      <c r="E118" s="3" t="s">
        <v>11</v>
      </c>
      <c r="F118" s="3" t="s">
        <v>12</v>
      </c>
      <c r="G118" s="3">
        <v>0</v>
      </c>
      <c r="H118" s="3">
        <v>49911.561000000002</v>
      </c>
      <c r="I118" s="3">
        <v>48599.127</v>
      </c>
      <c r="J118" s="3">
        <v>53035.841</v>
      </c>
      <c r="K118" s="3">
        <v>55597.33</v>
      </c>
      <c r="L118" s="3">
        <v>-238976.37</v>
      </c>
      <c r="M118" s="3">
        <v>-237831.83</v>
      </c>
      <c r="N118" s="3">
        <v>-236680.37</v>
      </c>
      <c r="O118" s="3">
        <v>-235309.14</v>
      </c>
      <c r="P118" s="3">
        <v>-234122.39</v>
      </c>
      <c r="Q118" s="3">
        <v>-232916.69</v>
      </c>
      <c r="R118" s="3">
        <v>-231766.82</v>
      </c>
      <c r="S118" s="3">
        <v>-216744.4</v>
      </c>
      <c r="T118" s="3">
        <v>-202073.60000000001</v>
      </c>
      <c r="U118" s="3">
        <v>-186565.21</v>
      </c>
      <c r="V118" s="3">
        <v>-171294.07999999999</v>
      </c>
      <c r="W118" s="3">
        <v>-156201.39000000001</v>
      </c>
      <c r="X118" s="3">
        <v>-166948.76</v>
      </c>
      <c r="Y118" s="3">
        <v>-172582.18</v>
      </c>
      <c r="Z118" s="3">
        <v>-168864.01</v>
      </c>
      <c r="AA118" s="3">
        <v>-165663.75</v>
      </c>
      <c r="AB118" s="3">
        <v>-94396.868000000002</v>
      </c>
      <c r="AC118" s="3">
        <v>-149968.91</v>
      </c>
      <c r="AD118" s="3">
        <v>-149586.35999999999</v>
      </c>
      <c r="AE118" s="3">
        <v>-149176.35999999999</v>
      </c>
      <c r="AF118" s="3">
        <v>-149322.79</v>
      </c>
      <c r="AG118" s="3">
        <v>-148908.26999999999</v>
      </c>
      <c r="AH118" s="3">
        <v>-149068.12</v>
      </c>
      <c r="AI118" s="3">
        <v>-148483.35</v>
      </c>
      <c r="AJ118" s="3">
        <v>-148411.35999999999</v>
      </c>
      <c r="AK118" s="3">
        <v>-148437.04</v>
      </c>
      <c r="AL118" s="3">
        <v>-148685.48000000001</v>
      </c>
      <c r="AM118" s="3">
        <v>-148369.29</v>
      </c>
      <c r="AN118" s="3">
        <v>-148311.95000000001</v>
      </c>
    </row>
    <row r="119" spans="1:40" x14ac:dyDescent="0.2">
      <c r="A119" s="3" t="s">
        <v>7</v>
      </c>
      <c r="B119" s="3" t="s">
        <v>8</v>
      </c>
      <c r="C119" s="3" t="s">
        <v>9</v>
      </c>
      <c r="D119" s="3" t="s">
        <v>130</v>
      </c>
      <c r="E119" s="3" t="s">
        <v>11</v>
      </c>
      <c r="F119" s="3" t="s">
        <v>12</v>
      </c>
      <c r="G119" s="3">
        <v>0</v>
      </c>
      <c r="H119" s="3">
        <v>114.01658999999999</v>
      </c>
      <c r="I119" s="3">
        <v>102.12682</v>
      </c>
      <c r="J119" s="3">
        <v>152.34843000000001</v>
      </c>
      <c r="K119" s="3">
        <v>130.91157999999999</v>
      </c>
      <c r="L119" s="3">
        <v>131.15317999999999</v>
      </c>
      <c r="M119" s="3">
        <v>199.21007</v>
      </c>
      <c r="N119" s="3">
        <v>259.94587999999999</v>
      </c>
      <c r="O119" s="3">
        <v>320.09845999999999</v>
      </c>
      <c r="P119" s="3">
        <v>326.19044000000002</v>
      </c>
      <c r="Q119" s="3">
        <v>447.99822</v>
      </c>
      <c r="R119" s="3">
        <v>498.60842000000002</v>
      </c>
      <c r="S119" s="3">
        <v>530.46655999999996</v>
      </c>
      <c r="T119" s="3">
        <v>672.19623000000001</v>
      </c>
      <c r="U119" s="3">
        <v>607.81534999999997</v>
      </c>
      <c r="V119" s="3">
        <v>784.43302000000006</v>
      </c>
      <c r="W119" s="3">
        <v>731.66801999999996</v>
      </c>
      <c r="X119" s="3">
        <v>913.41791999999998</v>
      </c>
      <c r="Y119" s="3">
        <v>950.74251000000004</v>
      </c>
      <c r="Z119" s="3">
        <v>1033.2106000000001</v>
      </c>
      <c r="AA119" s="3">
        <v>1090.4962</v>
      </c>
      <c r="AB119" s="3">
        <v>1160.723</v>
      </c>
      <c r="AC119" s="3">
        <v>1231.7687000000001</v>
      </c>
      <c r="AD119" s="3">
        <v>1301.2837999999999</v>
      </c>
      <c r="AE119" s="3">
        <v>1395.1757</v>
      </c>
      <c r="AF119" s="3">
        <v>1448.4258</v>
      </c>
      <c r="AG119" s="3">
        <v>1470.1312</v>
      </c>
      <c r="AH119" s="3">
        <v>1631.2066</v>
      </c>
      <c r="AI119" s="3">
        <v>1694.9829</v>
      </c>
      <c r="AJ119" s="3">
        <v>1927.6695999999999</v>
      </c>
      <c r="AK119" s="3">
        <v>2223.9484000000002</v>
      </c>
      <c r="AL119" s="3">
        <v>2235.3883000000001</v>
      </c>
      <c r="AM119" s="3">
        <v>2318.0416</v>
      </c>
      <c r="AN119" s="3">
        <v>0</v>
      </c>
    </row>
    <row r="120" spans="1:40" x14ac:dyDescent="0.2">
      <c r="A120" s="3" t="s">
        <v>7</v>
      </c>
      <c r="B120" s="3" t="s">
        <v>8</v>
      </c>
      <c r="C120" s="3" t="s">
        <v>9</v>
      </c>
      <c r="D120" s="3" t="s">
        <v>131</v>
      </c>
      <c r="E120" s="3" t="s">
        <v>11</v>
      </c>
      <c r="F120" s="3" t="s">
        <v>12</v>
      </c>
      <c r="G120" s="3">
        <v>0</v>
      </c>
      <c r="H120" s="3">
        <v>172053.04</v>
      </c>
      <c r="I120" s="3">
        <v>181071.74</v>
      </c>
      <c r="J120" s="3">
        <v>183967.33</v>
      </c>
      <c r="K120" s="3">
        <v>186528.25</v>
      </c>
      <c r="L120" s="3">
        <v>207875.89</v>
      </c>
      <c r="M120" s="3">
        <v>199502</v>
      </c>
      <c r="N120" s="3">
        <v>227556.71</v>
      </c>
      <c r="O120" s="3">
        <v>257887.32</v>
      </c>
      <c r="P120" s="3">
        <v>282592.55</v>
      </c>
      <c r="Q120" s="3">
        <v>262850.53000000003</v>
      </c>
      <c r="R120" s="3">
        <v>266423.09999999998</v>
      </c>
      <c r="S120" s="3">
        <v>255148.14</v>
      </c>
      <c r="T120" s="3">
        <v>267159.56</v>
      </c>
      <c r="U120" s="3">
        <v>265744.28000000003</v>
      </c>
      <c r="V120" s="3">
        <v>269693.7</v>
      </c>
      <c r="W120" s="3">
        <v>282894.43</v>
      </c>
      <c r="X120" s="3">
        <v>305722.77</v>
      </c>
      <c r="Y120" s="3">
        <v>349787.87</v>
      </c>
      <c r="Z120" s="3">
        <v>426531.62</v>
      </c>
      <c r="AA120" s="3">
        <v>386299.04</v>
      </c>
      <c r="AB120" s="3">
        <v>360580.94</v>
      </c>
      <c r="AC120" s="3">
        <v>352909.47</v>
      </c>
      <c r="AD120" s="3">
        <v>338056.03</v>
      </c>
      <c r="AE120" s="3">
        <v>345620.81</v>
      </c>
      <c r="AF120" s="3">
        <v>351996.87</v>
      </c>
      <c r="AG120" s="3">
        <v>347450.83</v>
      </c>
      <c r="AH120" s="3">
        <v>329811.01</v>
      </c>
      <c r="AI120" s="3">
        <v>318220.63</v>
      </c>
      <c r="AJ120" s="3">
        <v>308315.12</v>
      </c>
      <c r="AK120" s="3">
        <v>295777.95</v>
      </c>
      <c r="AL120" s="3">
        <v>263402.77</v>
      </c>
      <c r="AM120" s="3">
        <v>299995.07</v>
      </c>
      <c r="AN120" s="3">
        <v>323557.11</v>
      </c>
    </row>
    <row r="121" spans="1:40" x14ac:dyDescent="0.2">
      <c r="A121" s="3" t="s">
        <v>7</v>
      </c>
      <c r="B121" s="3" t="s">
        <v>8</v>
      </c>
      <c r="C121" s="3" t="s">
        <v>9</v>
      </c>
      <c r="D121" s="3" t="s">
        <v>132</v>
      </c>
      <c r="E121" s="3" t="s">
        <v>11</v>
      </c>
      <c r="F121" s="3" t="s">
        <v>12</v>
      </c>
      <c r="G121" s="3">
        <v>0</v>
      </c>
      <c r="H121" s="3">
        <v>61.176882999999997</v>
      </c>
      <c r="I121" s="3">
        <v>63.796163</v>
      </c>
      <c r="J121" s="3">
        <v>62.939838999999999</v>
      </c>
      <c r="K121" s="3">
        <v>68.934109000000007</v>
      </c>
      <c r="L121" s="3">
        <v>68.934109000000007</v>
      </c>
      <c r="M121" s="3">
        <v>71.931244000000007</v>
      </c>
      <c r="N121" s="3">
        <v>71.931244000000007</v>
      </c>
      <c r="O121" s="3">
        <v>71.931244000000007</v>
      </c>
      <c r="P121" s="3">
        <v>74.928380000000004</v>
      </c>
      <c r="Q121" s="3">
        <v>71.931244000000007</v>
      </c>
      <c r="R121" s="3">
        <v>80.922650000000004</v>
      </c>
      <c r="S121" s="3">
        <v>84.868684999999999</v>
      </c>
      <c r="T121" s="3">
        <v>91.883278000000004</v>
      </c>
      <c r="U121" s="3">
        <v>89.722807000000003</v>
      </c>
      <c r="V121" s="3">
        <v>99.979411999999996</v>
      </c>
      <c r="W121" s="3">
        <v>97.655690000000007</v>
      </c>
      <c r="X121" s="3">
        <v>105.63227999999999</v>
      </c>
      <c r="Y121" s="3">
        <v>110.50398</v>
      </c>
      <c r="Z121" s="3">
        <v>115.34549</v>
      </c>
      <c r="AA121" s="3">
        <v>120.15679</v>
      </c>
      <c r="AB121" s="3">
        <v>124.93789</v>
      </c>
      <c r="AC121" s="3">
        <v>128.31459000000001</v>
      </c>
      <c r="AD121" s="3">
        <v>124.93789</v>
      </c>
      <c r="AE121" s="3">
        <v>128.31459000000001</v>
      </c>
      <c r="AF121" s="3">
        <v>131.69129000000001</v>
      </c>
      <c r="AG121" s="3">
        <v>131.69129000000001</v>
      </c>
      <c r="AH121" s="3">
        <v>131.69129000000001</v>
      </c>
      <c r="AI121" s="3">
        <v>135.06799000000001</v>
      </c>
      <c r="AJ121" s="3">
        <v>139.82975999999999</v>
      </c>
      <c r="AK121" s="3">
        <v>151.09172000000001</v>
      </c>
      <c r="AL121" s="3">
        <v>151.69639000000001</v>
      </c>
      <c r="AM121" s="3">
        <v>156.23141000000001</v>
      </c>
      <c r="AN121" s="3">
        <v>155.92908</v>
      </c>
    </row>
    <row r="122" spans="1:40" x14ac:dyDescent="0.2">
      <c r="A122" s="3" t="s">
        <v>7</v>
      </c>
      <c r="B122" s="3" t="s">
        <v>8</v>
      </c>
      <c r="C122" s="3" t="s">
        <v>9</v>
      </c>
      <c r="D122" s="3" t="s">
        <v>133</v>
      </c>
      <c r="E122" s="3" t="s">
        <v>11</v>
      </c>
      <c r="F122" s="3" t="s">
        <v>12</v>
      </c>
      <c r="G122" s="3">
        <v>0</v>
      </c>
      <c r="H122" s="3">
        <v>8601.9599999999991</v>
      </c>
      <c r="I122" s="3">
        <v>7937.1971000000003</v>
      </c>
      <c r="J122" s="3">
        <v>7507.4908999999998</v>
      </c>
      <c r="K122" s="3">
        <v>8102.8257999999996</v>
      </c>
      <c r="L122" s="3">
        <v>7420.0699000000004</v>
      </c>
      <c r="M122" s="3">
        <v>7362.5595000000003</v>
      </c>
      <c r="N122" s="3">
        <v>7090.7461999999996</v>
      </c>
      <c r="O122" s="3">
        <v>7500.3771999999999</v>
      </c>
      <c r="P122" s="3">
        <v>9014.6502999999993</v>
      </c>
      <c r="Q122" s="3">
        <v>7804.9063999999998</v>
      </c>
      <c r="R122" s="3">
        <v>20292.77</v>
      </c>
      <c r="S122" s="3">
        <v>7294.7110000000002</v>
      </c>
      <c r="T122" s="3">
        <v>7420.5582999999997</v>
      </c>
      <c r="U122" s="3">
        <v>5560.7151000000003</v>
      </c>
      <c r="V122" s="3">
        <v>8066.1929</v>
      </c>
      <c r="W122" s="3">
        <v>7660.9</v>
      </c>
      <c r="X122" s="3">
        <v>7985.6106</v>
      </c>
      <c r="Y122" s="3">
        <v>9149.3232000000007</v>
      </c>
      <c r="Z122" s="3">
        <v>10838.723</v>
      </c>
      <c r="AA122" s="3">
        <v>7720.6504000000004</v>
      </c>
      <c r="AB122" s="3">
        <v>9029.2544999999991</v>
      </c>
      <c r="AC122" s="3">
        <v>11165.58</v>
      </c>
      <c r="AD122" s="3">
        <v>11772.482</v>
      </c>
      <c r="AE122" s="3">
        <v>7102.4603999999999</v>
      </c>
      <c r="AF122" s="3">
        <v>5159.42</v>
      </c>
      <c r="AG122" s="3">
        <v>7080.41</v>
      </c>
      <c r="AH122" s="3">
        <v>6396.44</v>
      </c>
      <c r="AI122" s="3">
        <v>9483.11</v>
      </c>
      <c r="AJ122" s="3">
        <v>5857.76</v>
      </c>
      <c r="AK122" s="3">
        <v>10332.540000000001</v>
      </c>
      <c r="AL122" s="3">
        <v>7182.7959000000001</v>
      </c>
      <c r="AM122" s="3">
        <v>7335.9251999999997</v>
      </c>
      <c r="AN122" s="3">
        <v>7266.7906000000003</v>
      </c>
    </row>
    <row r="123" spans="1:40" x14ac:dyDescent="0.2">
      <c r="A123" s="3" t="s">
        <v>7</v>
      </c>
      <c r="B123" s="3" t="s">
        <v>8</v>
      </c>
      <c r="C123" s="3" t="s">
        <v>9</v>
      </c>
      <c r="D123" s="3" t="s">
        <v>134</v>
      </c>
      <c r="E123" s="3" t="s">
        <v>11</v>
      </c>
      <c r="F123" s="3" t="s">
        <v>12</v>
      </c>
      <c r="G123" s="3">
        <v>0</v>
      </c>
      <c r="H123" s="3">
        <v>2317.5347999999999</v>
      </c>
      <c r="I123" s="3">
        <v>2301.047</v>
      </c>
      <c r="J123" s="3">
        <v>2461.2008000000001</v>
      </c>
      <c r="K123" s="3">
        <v>2558.4258</v>
      </c>
      <c r="L123" s="3">
        <v>2709.8398000000002</v>
      </c>
      <c r="M123" s="3">
        <v>-9825.6731</v>
      </c>
      <c r="N123" s="3">
        <v>-20778.222000000002</v>
      </c>
      <c r="O123" s="3">
        <v>-31701.516</v>
      </c>
      <c r="P123" s="3">
        <v>-42215.368999999999</v>
      </c>
      <c r="Q123" s="3">
        <v>-53142.337</v>
      </c>
      <c r="R123" s="3">
        <v>-64069.432000000001</v>
      </c>
      <c r="S123" s="3">
        <v>-82099.311000000002</v>
      </c>
      <c r="T123" s="3">
        <v>-100097.13</v>
      </c>
      <c r="U123" s="3">
        <v>-118116.33</v>
      </c>
      <c r="V123" s="3">
        <v>-136065.26</v>
      </c>
      <c r="W123" s="3">
        <v>-154017.79999999999</v>
      </c>
      <c r="X123" s="3">
        <v>-171746.55</v>
      </c>
      <c r="Y123" s="3">
        <v>-189405.17</v>
      </c>
      <c r="Z123" s="3">
        <v>-207014.55</v>
      </c>
      <c r="AA123" s="3">
        <v>-224686</v>
      </c>
      <c r="AB123" s="3">
        <v>-242418.85</v>
      </c>
      <c r="AC123" s="3">
        <v>-215239.18</v>
      </c>
      <c r="AD123" s="3">
        <v>-215049.66</v>
      </c>
      <c r="AE123" s="3">
        <v>-214543.35999999999</v>
      </c>
      <c r="AF123" s="3">
        <v>-214234.52</v>
      </c>
      <c r="AG123" s="3">
        <v>-213972.2</v>
      </c>
      <c r="AH123" s="3">
        <v>-213890</v>
      </c>
      <c r="AI123" s="3">
        <v>-213763.63</v>
      </c>
      <c r="AJ123" s="3">
        <v>-213081.73</v>
      </c>
      <c r="AK123" s="3">
        <v>-212664.34</v>
      </c>
      <c r="AL123" s="3">
        <v>-212609.16</v>
      </c>
      <c r="AM123" s="3">
        <v>-212216.82</v>
      </c>
      <c r="AN123" s="3">
        <v>-212388.84</v>
      </c>
    </row>
    <row r="124" spans="1:40" x14ac:dyDescent="0.2">
      <c r="A124" s="3" t="s">
        <v>7</v>
      </c>
      <c r="B124" s="3" t="s">
        <v>8</v>
      </c>
      <c r="C124" s="3" t="s">
        <v>9</v>
      </c>
      <c r="D124" s="3" t="s">
        <v>135</v>
      </c>
      <c r="E124" s="3" t="s">
        <v>11</v>
      </c>
      <c r="F124" s="3" t="s">
        <v>12</v>
      </c>
      <c r="G124" s="3">
        <v>0</v>
      </c>
      <c r="H124" s="3">
        <v>2419.0963000000002</v>
      </c>
      <c r="I124" s="3">
        <v>2263.3054999999999</v>
      </c>
      <c r="J124" s="3">
        <v>2288.2939000000001</v>
      </c>
      <c r="K124" s="3">
        <v>2880.4477999999999</v>
      </c>
      <c r="L124" s="3">
        <v>2653.5374000000002</v>
      </c>
      <c r="M124" s="3">
        <v>2447.8357999999998</v>
      </c>
      <c r="N124" s="3">
        <v>2529.6257000000001</v>
      </c>
      <c r="O124" s="3">
        <v>2551.7008999999998</v>
      </c>
      <c r="P124" s="3">
        <v>2520.6093999999998</v>
      </c>
      <c r="Q124" s="3">
        <v>2567.7581</v>
      </c>
      <c r="R124" s="3">
        <v>2462.9483</v>
      </c>
      <c r="S124" s="3">
        <v>2733.9265</v>
      </c>
      <c r="T124" s="3">
        <v>2768.2977999999998</v>
      </c>
      <c r="U124" s="3">
        <v>2981.8832000000002</v>
      </c>
      <c r="V124" s="3">
        <v>2848.5041000000001</v>
      </c>
      <c r="W124" s="3">
        <v>2655.9074000000001</v>
      </c>
      <c r="X124" s="3">
        <v>2665.5417000000002</v>
      </c>
      <c r="Y124" s="3">
        <v>2729.74</v>
      </c>
      <c r="Z124" s="3">
        <v>2702.1977000000002</v>
      </c>
      <c r="AA124" s="3">
        <v>2537.5437999999999</v>
      </c>
      <c r="AB124" s="3">
        <v>2613.8067000000001</v>
      </c>
      <c r="AC124" s="3">
        <v>2581.7640999999999</v>
      </c>
      <c r="AD124" s="3">
        <v>2715.087</v>
      </c>
      <c r="AE124" s="3">
        <v>2377.4796000000001</v>
      </c>
      <c r="AF124" s="3">
        <v>2360.0844000000002</v>
      </c>
      <c r="AG124" s="3">
        <v>1661.3285000000001</v>
      </c>
      <c r="AH124" s="3">
        <v>1352.3513</v>
      </c>
      <c r="AI124" s="3">
        <v>1531.7514000000001</v>
      </c>
      <c r="AJ124" s="3">
        <v>1546.9826</v>
      </c>
      <c r="AK124" s="3">
        <v>1654.1101000000001</v>
      </c>
      <c r="AL124" s="3">
        <v>1604.8972000000001</v>
      </c>
      <c r="AM124" s="3">
        <v>1606.7836</v>
      </c>
      <c r="AN124" s="3">
        <v>1631.5219</v>
      </c>
    </row>
    <row r="125" spans="1:40" x14ac:dyDescent="0.2">
      <c r="A125" s="3" t="s">
        <v>7</v>
      </c>
      <c r="B125" s="3" t="s">
        <v>8</v>
      </c>
      <c r="C125" s="3" t="s">
        <v>9</v>
      </c>
      <c r="D125" s="3" t="s">
        <v>136</v>
      </c>
      <c r="E125" s="3" t="s">
        <v>11</v>
      </c>
      <c r="F125" s="3" t="s">
        <v>12</v>
      </c>
      <c r="G125" s="3">
        <v>0</v>
      </c>
      <c r="H125" s="3">
        <v>94804.07</v>
      </c>
      <c r="I125" s="3">
        <v>112718.7</v>
      </c>
      <c r="J125" s="3">
        <v>117687.92</v>
      </c>
      <c r="K125" s="3">
        <v>121341.01</v>
      </c>
      <c r="L125" s="3">
        <v>121169.36</v>
      </c>
      <c r="M125" s="3">
        <v>121422.32</v>
      </c>
      <c r="N125" s="3">
        <v>121097.4</v>
      </c>
      <c r="O125" s="3">
        <v>119922.35</v>
      </c>
      <c r="P125" s="3">
        <v>119239.42</v>
      </c>
      <c r="Q125" s="3">
        <v>116783.35</v>
      </c>
      <c r="R125" s="3">
        <v>-100020.97</v>
      </c>
      <c r="S125" s="3">
        <v>-92551.66</v>
      </c>
      <c r="T125" s="3">
        <v>-91027.244999999995</v>
      </c>
      <c r="U125" s="3">
        <v>-89096.619000000006</v>
      </c>
      <c r="V125" s="3">
        <v>-87410.48</v>
      </c>
      <c r="W125" s="3">
        <v>-86942.002999999997</v>
      </c>
      <c r="X125" s="3">
        <v>-87897.797000000006</v>
      </c>
      <c r="Y125" s="3">
        <v>-87979.221000000005</v>
      </c>
      <c r="Z125" s="3">
        <v>-90126.748999999996</v>
      </c>
      <c r="AA125" s="3">
        <v>-89832.611000000004</v>
      </c>
      <c r="AB125" s="3">
        <v>-87897.426999999996</v>
      </c>
      <c r="AC125" s="3">
        <v>-86285.108999999997</v>
      </c>
      <c r="AD125" s="3">
        <v>-88434.620999999999</v>
      </c>
      <c r="AE125" s="3">
        <v>-87671.467999999993</v>
      </c>
      <c r="AF125" s="3">
        <v>-85392.652000000002</v>
      </c>
      <c r="AG125" s="3">
        <v>-81304.538</v>
      </c>
      <c r="AH125" s="3">
        <v>-78480.03</v>
      </c>
      <c r="AI125" s="3">
        <v>-78079.8</v>
      </c>
      <c r="AJ125" s="3">
        <v>-78010.198000000004</v>
      </c>
      <c r="AK125" s="3">
        <v>-76417.981</v>
      </c>
      <c r="AL125" s="3">
        <v>-75874.275999999998</v>
      </c>
      <c r="AM125" s="3">
        <v>-74984.426000000007</v>
      </c>
      <c r="AN125" s="3">
        <v>-75764.942999999999</v>
      </c>
    </row>
    <row r="126" spans="1:40" x14ac:dyDescent="0.2">
      <c r="A126" s="3" t="s">
        <v>7</v>
      </c>
      <c r="B126" s="3" t="s">
        <v>8</v>
      </c>
      <c r="C126" s="3" t="s">
        <v>9</v>
      </c>
      <c r="D126" s="3" t="s">
        <v>137</v>
      </c>
      <c r="E126" s="3" t="s">
        <v>11</v>
      </c>
      <c r="F126" s="3" t="s">
        <v>12</v>
      </c>
      <c r="G126" s="3">
        <v>0</v>
      </c>
      <c r="H126" s="3">
        <v>1292.7807</v>
      </c>
      <c r="I126" s="3">
        <v>804.72559999999999</v>
      </c>
      <c r="J126" s="3">
        <v>431.14713999999998</v>
      </c>
      <c r="K126" s="3">
        <v>-658.25626</v>
      </c>
      <c r="L126" s="3">
        <v>-384.55408</v>
      </c>
      <c r="M126" s="3">
        <v>-871.91571999999996</v>
      </c>
      <c r="N126" s="3">
        <v>27.871113000000001</v>
      </c>
      <c r="O126" s="3">
        <v>-771.00626999999997</v>
      </c>
      <c r="P126" s="3">
        <v>-492.00779</v>
      </c>
      <c r="Q126" s="3">
        <v>-267.87218000000001</v>
      </c>
      <c r="R126" s="3">
        <v>304.47797000000003</v>
      </c>
      <c r="S126" s="3">
        <v>-500.35709000000003</v>
      </c>
      <c r="T126" s="3">
        <v>-135.40335999999999</v>
      </c>
      <c r="U126" s="3">
        <v>-61.262670999999997</v>
      </c>
      <c r="V126" s="3">
        <v>-37.579098000000002</v>
      </c>
      <c r="W126" s="3">
        <v>-39.332940999999998</v>
      </c>
      <c r="X126" s="3">
        <v>512.84517000000005</v>
      </c>
      <c r="Y126" s="3">
        <v>527.51709000000005</v>
      </c>
      <c r="Z126" s="3">
        <v>726.60951</v>
      </c>
      <c r="AA126" s="3">
        <v>-874.23782000000006</v>
      </c>
      <c r="AB126" s="3">
        <v>210.94417000000001</v>
      </c>
      <c r="AC126" s="3">
        <v>1990.3408999999999</v>
      </c>
      <c r="AD126" s="3">
        <v>615.01229999999998</v>
      </c>
      <c r="AE126" s="3">
        <v>41.469346999999999</v>
      </c>
      <c r="AF126" s="3">
        <v>-174.30862999999999</v>
      </c>
      <c r="AG126" s="3">
        <v>151.48366999999999</v>
      </c>
      <c r="AH126" s="3">
        <v>-3.9125165000000002</v>
      </c>
      <c r="AI126" s="3">
        <v>602.93794000000003</v>
      </c>
      <c r="AJ126" s="3">
        <v>295.46994000000001</v>
      </c>
      <c r="AK126" s="3">
        <v>162.38905</v>
      </c>
      <c r="AL126" s="3">
        <v>311.68887000000001</v>
      </c>
      <c r="AM126" s="3">
        <v>227.68728999999999</v>
      </c>
      <c r="AN126" s="3">
        <v>183.70123000000001</v>
      </c>
    </row>
    <row r="127" spans="1:40" x14ac:dyDescent="0.2">
      <c r="A127" s="3" t="s">
        <v>7</v>
      </c>
      <c r="B127" s="3" t="s">
        <v>8</v>
      </c>
      <c r="C127" s="3" t="s">
        <v>9</v>
      </c>
      <c r="D127" s="3" t="s">
        <v>138</v>
      </c>
      <c r="E127" s="3" t="s">
        <v>11</v>
      </c>
      <c r="F127" s="3" t="s">
        <v>12</v>
      </c>
      <c r="G127" s="3">
        <v>0</v>
      </c>
      <c r="H127" s="3">
        <v>-12084.352000000001</v>
      </c>
      <c r="I127" s="3">
        <v>-10316.249</v>
      </c>
      <c r="J127" s="3">
        <v>-11998.745000000001</v>
      </c>
      <c r="K127" s="3">
        <v>-12938.064</v>
      </c>
      <c r="L127" s="3">
        <v>-14315.653</v>
      </c>
      <c r="M127" s="3">
        <v>-14634.35</v>
      </c>
      <c r="N127" s="3">
        <v>-16475.509999999998</v>
      </c>
      <c r="O127" s="3">
        <v>-16823.274000000001</v>
      </c>
      <c r="P127" s="3">
        <v>-17370.066999999999</v>
      </c>
      <c r="Q127" s="3">
        <v>-18326.095000000001</v>
      </c>
      <c r="R127" s="3">
        <v>-17856.767</v>
      </c>
      <c r="S127" s="3">
        <v>-18493.09</v>
      </c>
      <c r="T127" s="3">
        <v>-18008.663</v>
      </c>
      <c r="U127" s="3">
        <v>-17765.811000000002</v>
      </c>
      <c r="V127" s="3">
        <v>-17718.896000000001</v>
      </c>
      <c r="W127" s="3">
        <v>-16106.141</v>
      </c>
      <c r="X127" s="3">
        <v>-13378.81</v>
      </c>
      <c r="Y127" s="3">
        <v>-13046.892</v>
      </c>
      <c r="Z127" s="3">
        <v>-13037.689</v>
      </c>
      <c r="AA127" s="3">
        <v>-12878.252</v>
      </c>
      <c r="AB127" s="3">
        <v>-11898.954</v>
      </c>
      <c r="AC127" s="3">
        <v>-10387.566999999999</v>
      </c>
      <c r="AD127" s="3">
        <v>-8711.8467999999993</v>
      </c>
      <c r="AE127" s="3">
        <v>-7744.3078999999998</v>
      </c>
      <c r="AF127" s="3">
        <v>-8164.0050000000001</v>
      </c>
      <c r="AG127" s="3">
        <v>-11692.581</v>
      </c>
      <c r="AH127" s="3">
        <v>-10495.641</v>
      </c>
      <c r="AI127" s="3">
        <v>-5566.1197000000002</v>
      </c>
      <c r="AJ127" s="3">
        <v>-4761.4102000000003</v>
      </c>
      <c r="AK127" s="3">
        <v>-3140.6720999999998</v>
      </c>
      <c r="AL127" s="3">
        <v>-3016.3798999999999</v>
      </c>
      <c r="AM127" s="3">
        <v>-2347.9503</v>
      </c>
      <c r="AN127" s="3">
        <v>-2812.0369000000001</v>
      </c>
    </row>
    <row r="128" spans="1:40" x14ac:dyDescent="0.2">
      <c r="A128" s="3" t="s">
        <v>7</v>
      </c>
      <c r="B128" s="3" t="s">
        <v>8</v>
      </c>
      <c r="C128" s="3" t="s">
        <v>9</v>
      </c>
      <c r="D128" s="3" t="s">
        <v>139</v>
      </c>
      <c r="E128" s="3" t="s">
        <v>11</v>
      </c>
      <c r="F128" s="3" t="s">
        <v>12</v>
      </c>
      <c r="G128" s="3">
        <v>0</v>
      </c>
      <c r="H128" s="3">
        <v>-59983.036</v>
      </c>
      <c r="I128" s="3">
        <v>-56335.544000000002</v>
      </c>
      <c r="J128" s="3">
        <v>-52701.42</v>
      </c>
      <c r="K128" s="3">
        <v>-48982.747000000003</v>
      </c>
      <c r="L128" s="3">
        <v>-45351.154000000002</v>
      </c>
      <c r="M128" s="3">
        <v>-41652.728000000003</v>
      </c>
      <c r="N128" s="3">
        <v>-38021.936000000002</v>
      </c>
      <c r="O128" s="3">
        <v>-34297.633999999998</v>
      </c>
      <c r="P128" s="3">
        <v>-30708.678</v>
      </c>
      <c r="Q128" s="3">
        <v>-27003.627</v>
      </c>
      <c r="R128" s="3">
        <v>-23114.502</v>
      </c>
      <c r="S128" s="3">
        <v>-12645.328</v>
      </c>
      <c r="T128" s="3">
        <v>-2758.5861</v>
      </c>
      <c r="U128" s="3">
        <v>7673.2188999999998</v>
      </c>
      <c r="V128" s="3">
        <v>17800.206999999999</v>
      </c>
      <c r="W128" s="3">
        <v>27612.743999999999</v>
      </c>
      <c r="X128" s="3">
        <v>30721.064999999999</v>
      </c>
      <c r="Y128" s="3">
        <v>33938.055</v>
      </c>
      <c r="Z128" s="3">
        <v>36817.974000000002</v>
      </c>
      <c r="AA128" s="3">
        <v>40039.383999999998</v>
      </c>
      <c r="AB128" s="3">
        <v>43185.866999999998</v>
      </c>
      <c r="AC128" s="3">
        <v>45112.904000000002</v>
      </c>
      <c r="AD128" s="3">
        <v>46515.211000000003</v>
      </c>
      <c r="AE128" s="3">
        <v>41547.324000000001</v>
      </c>
      <c r="AF128" s="3">
        <v>39798.834000000003</v>
      </c>
      <c r="AG128" s="3">
        <v>39451.800999999999</v>
      </c>
      <c r="AH128" s="3">
        <v>42742.724000000002</v>
      </c>
      <c r="AI128" s="3">
        <v>42646.438999999998</v>
      </c>
      <c r="AJ128" s="3">
        <v>42999.695</v>
      </c>
      <c r="AK128" s="3">
        <v>43023.546999999999</v>
      </c>
      <c r="AL128" s="3">
        <v>42503.694000000003</v>
      </c>
      <c r="AM128" s="3">
        <v>43225.351999999999</v>
      </c>
      <c r="AN128" s="3">
        <v>42341.368999999999</v>
      </c>
    </row>
    <row r="129" spans="1:40" x14ac:dyDescent="0.2">
      <c r="A129" s="3" t="s">
        <v>7</v>
      </c>
      <c r="B129" s="3" t="s">
        <v>8</v>
      </c>
      <c r="C129" s="3" t="s">
        <v>9</v>
      </c>
      <c r="D129" s="3" t="s">
        <v>140</v>
      </c>
      <c r="E129" s="3" t="s">
        <v>11</v>
      </c>
      <c r="F129" s="3" t="s">
        <v>12</v>
      </c>
      <c r="G129" s="3">
        <v>0</v>
      </c>
      <c r="H129" s="3">
        <v>405.70683000000002</v>
      </c>
      <c r="I129" s="3">
        <v>505.95418000000001</v>
      </c>
      <c r="J129" s="3">
        <v>624.56727000000001</v>
      </c>
      <c r="K129" s="3">
        <v>724.78765999999996</v>
      </c>
      <c r="L129" s="3">
        <v>834.24842999999998</v>
      </c>
      <c r="M129" s="3">
        <v>967.03106000000002</v>
      </c>
      <c r="N129" s="3">
        <v>898.64296999999999</v>
      </c>
      <c r="O129" s="3">
        <v>796.09505000000001</v>
      </c>
      <c r="P129" s="3">
        <v>671.33627999999999</v>
      </c>
      <c r="Q129" s="3">
        <v>580.54801999999995</v>
      </c>
      <c r="R129" s="3">
        <v>480.80439000000001</v>
      </c>
      <c r="S129" s="3">
        <v>612.86967000000004</v>
      </c>
      <c r="T129" s="3">
        <v>763.09049000000005</v>
      </c>
      <c r="U129" s="3">
        <v>873.96478000000002</v>
      </c>
      <c r="V129" s="3">
        <v>1043.5842</v>
      </c>
      <c r="W129" s="3">
        <v>1171.5331000000001</v>
      </c>
      <c r="X129" s="3">
        <v>1220.9757999999999</v>
      </c>
      <c r="Y129" s="3">
        <v>1524.152</v>
      </c>
      <c r="Z129" s="3">
        <v>1738.0814</v>
      </c>
      <c r="AA129" s="3">
        <v>2015.6048000000001</v>
      </c>
      <c r="AB129" s="3">
        <v>2075.9313000000002</v>
      </c>
      <c r="AC129" s="3">
        <v>2006.9486999999999</v>
      </c>
      <c r="AD129" s="3">
        <v>2020.9838999999999</v>
      </c>
      <c r="AE129" s="3">
        <v>1469.875</v>
      </c>
      <c r="AF129" s="3">
        <v>1806.6884</v>
      </c>
      <c r="AG129" s="3">
        <v>1990.1895</v>
      </c>
      <c r="AH129" s="3">
        <v>2265.6799000000001</v>
      </c>
      <c r="AI129" s="3">
        <v>2543.1232</v>
      </c>
      <c r="AJ129" s="3">
        <v>2819.4935999999998</v>
      </c>
      <c r="AK129" s="3">
        <v>2750.8155999999999</v>
      </c>
      <c r="AL129" s="3">
        <v>2745.5138999999999</v>
      </c>
      <c r="AM129" s="3">
        <v>2984.9014000000002</v>
      </c>
      <c r="AN129" s="3">
        <v>3060.8865000000001</v>
      </c>
    </row>
    <row r="130" spans="1:40" x14ac:dyDescent="0.2">
      <c r="A130" s="3" t="s">
        <v>7</v>
      </c>
      <c r="B130" s="3" t="s">
        <v>8</v>
      </c>
      <c r="C130" s="3" t="s">
        <v>9</v>
      </c>
      <c r="D130" s="3" t="s">
        <v>141</v>
      </c>
      <c r="E130" s="3" t="s">
        <v>11</v>
      </c>
      <c r="F130" s="3" t="s">
        <v>12</v>
      </c>
      <c r="G130" s="3">
        <v>0</v>
      </c>
      <c r="H130" s="3">
        <v>1246.0956000000001</v>
      </c>
      <c r="I130" s="3">
        <v>1298.8675000000001</v>
      </c>
      <c r="J130" s="3">
        <v>1454.3217</v>
      </c>
      <c r="K130" s="3">
        <v>1513.646</v>
      </c>
      <c r="L130" s="3">
        <v>1382.9482</v>
      </c>
      <c r="M130" s="3">
        <v>1560.1899000000001</v>
      </c>
      <c r="N130" s="3">
        <v>1659.6706999999999</v>
      </c>
      <c r="O130" s="3">
        <v>1700.049</v>
      </c>
      <c r="P130" s="3">
        <v>1845.9930999999999</v>
      </c>
      <c r="Q130" s="3">
        <v>2063.4016000000001</v>
      </c>
      <c r="R130" s="3">
        <v>1849.9454000000001</v>
      </c>
      <c r="S130" s="3">
        <v>1926.2849000000001</v>
      </c>
      <c r="T130" s="3">
        <v>2022.5132000000001</v>
      </c>
      <c r="U130" s="3">
        <v>2102.0745000000002</v>
      </c>
      <c r="V130" s="3">
        <v>4152.1671999999999</v>
      </c>
      <c r="W130" s="3">
        <v>2549.6677</v>
      </c>
      <c r="X130" s="3">
        <v>2783.1574000000001</v>
      </c>
      <c r="Y130" s="3">
        <v>3046.2627000000002</v>
      </c>
      <c r="Z130" s="3">
        <v>3065.2301000000002</v>
      </c>
      <c r="AA130" s="3">
        <v>3029.2260000000001</v>
      </c>
      <c r="AB130" s="3">
        <v>3425.8422999999998</v>
      </c>
      <c r="AC130" s="3">
        <v>3352.5774000000001</v>
      </c>
      <c r="AD130" s="3">
        <v>3429.8924999999999</v>
      </c>
      <c r="AE130" s="3">
        <v>3546.0763000000002</v>
      </c>
      <c r="AF130" s="3">
        <v>3681.97</v>
      </c>
      <c r="AG130" s="3">
        <v>3715.9324000000001</v>
      </c>
      <c r="AH130" s="3">
        <v>3829.8314999999998</v>
      </c>
      <c r="AI130" s="3">
        <v>4000.7973000000002</v>
      </c>
      <c r="AJ130" s="3">
        <v>3958.8825000000002</v>
      </c>
      <c r="AK130" s="3">
        <v>4000.1797000000001</v>
      </c>
      <c r="AL130" s="3">
        <v>3632.6179999999999</v>
      </c>
      <c r="AM130" s="3">
        <v>3911.2401</v>
      </c>
      <c r="AN130" s="3">
        <v>-318.76</v>
      </c>
    </row>
    <row r="131" spans="1:40" x14ac:dyDescent="0.2">
      <c r="A131" s="3" t="s">
        <v>7</v>
      </c>
      <c r="B131" s="3" t="s">
        <v>8</v>
      </c>
      <c r="C131" s="3" t="s">
        <v>9</v>
      </c>
      <c r="D131" s="3" t="s">
        <v>142</v>
      </c>
      <c r="E131" s="3" t="s">
        <v>11</v>
      </c>
      <c r="F131" s="3" t="s">
        <v>12</v>
      </c>
      <c r="G131" s="3">
        <v>0</v>
      </c>
      <c r="H131" s="3">
        <v>6818.5065999999997</v>
      </c>
      <c r="I131" s="3">
        <v>6707.5788000000002</v>
      </c>
      <c r="J131" s="3">
        <v>7255.4439000000002</v>
      </c>
      <c r="K131" s="3">
        <v>7661.9468999999999</v>
      </c>
      <c r="L131" s="3">
        <v>8221.0344999999998</v>
      </c>
      <c r="M131" s="3">
        <v>8790.2625000000007</v>
      </c>
      <c r="N131" s="3">
        <v>8756.2980000000007</v>
      </c>
      <c r="O131" s="3">
        <v>8359.1044000000002</v>
      </c>
      <c r="P131" s="3">
        <v>8987.6201999999994</v>
      </c>
      <c r="Q131" s="3">
        <v>8810.9675000000007</v>
      </c>
      <c r="R131" s="3">
        <v>8687.9050999999999</v>
      </c>
      <c r="S131" s="3">
        <v>8619.0632000000005</v>
      </c>
      <c r="T131" s="3">
        <v>8652.2350999999999</v>
      </c>
      <c r="U131" s="3">
        <v>7746.3198000000002</v>
      </c>
      <c r="V131" s="3">
        <v>7738.9901</v>
      </c>
      <c r="W131" s="3">
        <v>8091.1081000000004</v>
      </c>
      <c r="X131" s="3">
        <v>8039.3471</v>
      </c>
      <c r="Y131" s="3">
        <v>8070.8127000000004</v>
      </c>
      <c r="Z131" s="3">
        <v>8149.5622000000003</v>
      </c>
      <c r="AA131" s="3">
        <v>8168.2592000000004</v>
      </c>
      <c r="AB131" s="3">
        <v>8101.1013000000003</v>
      </c>
      <c r="AC131" s="3">
        <v>8192.7113000000008</v>
      </c>
      <c r="AD131" s="3">
        <v>8196.3171000000002</v>
      </c>
      <c r="AE131" s="3">
        <v>8279.7921999999999</v>
      </c>
      <c r="AF131" s="3">
        <v>8174.6563999999998</v>
      </c>
      <c r="AG131" s="3">
        <v>8216.2692999999999</v>
      </c>
      <c r="AH131" s="3">
        <v>8350.3363000000008</v>
      </c>
      <c r="AI131" s="3">
        <v>8514.4159999999993</v>
      </c>
      <c r="AJ131" s="3">
        <v>8578.5149000000001</v>
      </c>
      <c r="AK131" s="3">
        <v>8579.1388999999999</v>
      </c>
      <c r="AL131" s="3">
        <v>8610.0578999999998</v>
      </c>
      <c r="AM131" s="3">
        <v>8787.3966</v>
      </c>
      <c r="AN131" s="3">
        <v>8787.8564999999999</v>
      </c>
    </row>
    <row r="132" spans="1:40" x14ac:dyDescent="0.2">
      <c r="A132" s="3" t="s">
        <v>7</v>
      </c>
      <c r="B132" s="3" t="s">
        <v>8</v>
      </c>
      <c r="C132" s="3" t="s">
        <v>9</v>
      </c>
      <c r="D132" s="3" t="s">
        <v>143</v>
      </c>
      <c r="E132" s="3" t="s">
        <v>11</v>
      </c>
      <c r="F132" s="3" t="s">
        <v>12</v>
      </c>
      <c r="G132" s="3">
        <v>0</v>
      </c>
      <c r="H132" s="3">
        <v>-30957.996999999999</v>
      </c>
      <c r="I132" s="3">
        <v>-113568.67</v>
      </c>
      <c r="J132" s="3">
        <v>-84599.392000000007</v>
      </c>
      <c r="K132" s="3">
        <v>-123547.47</v>
      </c>
      <c r="L132" s="3">
        <v>-100703.95</v>
      </c>
      <c r="M132" s="3">
        <v>-110349.22</v>
      </c>
      <c r="N132" s="3">
        <v>-103196.8</v>
      </c>
      <c r="O132" s="3">
        <v>-100516.43</v>
      </c>
      <c r="P132" s="3">
        <v>-105011.57</v>
      </c>
      <c r="Q132" s="3">
        <v>-113638.86</v>
      </c>
      <c r="R132" s="3">
        <v>-31627.531999999999</v>
      </c>
      <c r="S132" s="3">
        <v>-66892.06</v>
      </c>
      <c r="T132" s="3">
        <v>-86701.263000000006</v>
      </c>
      <c r="U132" s="3">
        <v>-74666.126999999993</v>
      </c>
      <c r="V132" s="3">
        <v>-45147.453000000001</v>
      </c>
      <c r="W132" s="3">
        <v>-5569.9964</v>
      </c>
      <c r="X132" s="3">
        <v>-42868.025999999998</v>
      </c>
      <c r="Y132" s="3">
        <v>-911.57691999999997</v>
      </c>
      <c r="Z132" s="3">
        <v>-13990.789000000001</v>
      </c>
      <c r="AA132" s="3">
        <v>-35647.821000000004</v>
      </c>
      <c r="AB132" s="3">
        <v>-18563.580000000002</v>
      </c>
      <c r="AC132" s="3">
        <v>-23132.876</v>
      </c>
      <c r="AD132" s="3">
        <v>-11969.293</v>
      </c>
      <c r="AE132" s="3">
        <v>-7028.0118000000002</v>
      </c>
      <c r="AF132" s="3">
        <v>179.68073999999999</v>
      </c>
      <c r="AG132" s="3">
        <v>9055.5215000000007</v>
      </c>
      <c r="AH132" s="3">
        <v>30236.311000000002</v>
      </c>
      <c r="AI132" s="3">
        <v>5127.1688000000004</v>
      </c>
      <c r="AJ132" s="3">
        <v>14443.768</v>
      </c>
      <c r="AK132" s="3">
        <v>51166.186000000002</v>
      </c>
      <c r="AL132" s="3">
        <v>31682.225999999999</v>
      </c>
      <c r="AM132" s="3">
        <v>39422.415000000001</v>
      </c>
      <c r="AN132" s="3">
        <v>37243.692000000003</v>
      </c>
    </row>
    <row r="133" spans="1:40" x14ac:dyDescent="0.2">
      <c r="A133" s="3" t="s">
        <v>7</v>
      </c>
      <c r="B133" s="3" t="s">
        <v>8</v>
      </c>
      <c r="C133" s="3" t="s">
        <v>9</v>
      </c>
      <c r="D133" s="3" t="s">
        <v>144</v>
      </c>
      <c r="E133" s="3" t="s">
        <v>11</v>
      </c>
      <c r="F133" s="3" t="s">
        <v>12</v>
      </c>
      <c r="G133" s="3">
        <v>0</v>
      </c>
      <c r="H133" s="3">
        <v>-80212.3</v>
      </c>
      <c r="I133" s="3">
        <v>-81912.100000000006</v>
      </c>
      <c r="J133" s="3">
        <v>-83750.2</v>
      </c>
      <c r="K133" s="3">
        <v>-85435.199999999997</v>
      </c>
      <c r="L133" s="3">
        <v>-87121.8</v>
      </c>
      <c r="M133" s="3">
        <v>-88931</v>
      </c>
      <c r="N133" s="3">
        <v>-90674.8</v>
      </c>
      <c r="O133" s="3">
        <v>-92476.800000000003</v>
      </c>
      <c r="P133" s="3">
        <v>-94389.2</v>
      </c>
      <c r="Q133" s="3">
        <v>-96159.4</v>
      </c>
      <c r="R133" s="3">
        <v>-98179.1</v>
      </c>
      <c r="S133" s="3">
        <v>-98069.9</v>
      </c>
      <c r="T133" s="3">
        <v>-102255.9</v>
      </c>
      <c r="U133" s="3">
        <v>-102468</v>
      </c>
      <c r="V133" s="3">
        <v>-104173.5</v>
      </c>
      <c r="W133" s="3">
        <v>-101798.2</v>
      </c>
      <c r="X133" s="3">
        <v>-98029.2</v>
      </c>
      <c r="Y133" s="3">
        <v>-95165.8</v>
      </c>
      <c r="Z133" s="3">
        <v>-103898.25</v>
      </c>
      <c r="AA133" s="3">
        <v>-92033.1</v>
      </c>
      <c r="AB133" s="3">
        <v>-96095.22</v>
      </c>
      <c r="AC133" s="3">
        <v>-93328.9</v>
      </c>
      <c r="AD133" s="3">
        <v>-92069.3</v>
      </c>
      <c r="AE133" s="3">
        <v>-110044.5</v>
      </c>
      <c r="AF133" s="3">
        <v>-106748.4</v>
      </c>
      <c r="AG133" s="3">
        <v>-108491.3</v>
      </c>
      <c r="AH133" s="3">
        <v>-112987.9</v>
      </c>
      <c r="AI133" s="3">
        <v>-109097.03</v>
      </c>
      <c r="AJ133" s="3">
        <v>-108868.73</v>
      </c>
      <c r="AK133" s="3">
        <v>-109007.21</v>
      </c>
      <c r="AL133" s="3">
        <v>-109583.45</v>
      </c>
      <c r="AM133" s="3">
        <v>-109149.49</v>
      </c>
      <c r="AN133" s="3">
        <v>-108792.48</v>
      </c>
    </row>
    <row r="134" spans="1:40" x14ac:dyDescent="0.2">
      <c r="A134" s="3" t="s">
        <v>7</v>
      </c>
      <c r="B134" s="3" t="s">
        <v>8</v>
      </c>
      <c r="C134" s="3" t="s">
        <v>9</v>
      </c>
      <c r="D134" s="3" t="s">
        <v>145</v>
      </c>
      <c r="E134" s="3" t="s">
        <v>11</v>
      </c>
      <c r="F134" s="3" t="s">
        <v>12</v>
      </c>
      <c r="G134" s="3">
        <v>0</v>
      </c>
      <c r="H134" s="3">
        <v>6735.9705000000004</v>
      </c>
      <c r="I134" s="3">
        <v>4526.7273999999998</v>
      </c>
      <c r="J134" s="3">
        <v>2293.3438000000001</v>
      </c>
      <c r="K134" s="3">
        <v>253.62269000000001</v>
      </c>
      <c r="L134" s="3">
        <v>-1976.3340000000001</v>
      </c>
      <c r="M134" s="3">
        <v>-4203.9709999999995</v>
      </c>
      <c r="N134" s="3">
        <v>-6245.1716999999999</v>
      </c>
      <c r="O134" s="3">
        <v>-8425.0462000000007</v>
      </c>
      <c r="P134" s="3">
        <v>-10484.012000000001</v>
      </c>
      <c r="Q134" s="3">
        <v>-12735.88</v>
      </c>
      <c r="R134" s="3">
        <v>-14920.906000000001</v>
      </c>
      <c r="S134" s="3">
        <v>-17290.386999999999</v>
      </c>
      <c r="T134" s="3">
        <v>-19462.71</v>
      </c>
      <c r="U134" s="3">
        <v>-21555.923999999999</v>
      </c>
      <c r="V134" s="3">
        <v>-23708.578000000001</v>
      </c>
      <c r="W134" s="3">
        <v>-26224.38</v>
      </c>
      <c r="X134" s="3">
        <v>-28527.478999999999</v>
      </c>
      <c r="Y134" s="3">
        <v>-30702.607</v>
      </c>
      <c r="Z134" s="3">
        <v>-32759.687999999998</v>
      </c>
      <c r="AA134" s="3">
        <v>-29086.814999999999</v>
      </c>
      <c r="AB134" s="3">
        <v>-28605.347000000002</v>
      </c>
      <c r="AC134" s="3">
        <v>-28256.898000000001</v>
      </c>
      <c r="AD134" s="3">
        <v>-27183.922999999999</v>
      </c>
      <c r="AE134" s="3">
        <v>-26754.253000000001</v>
      </c>
      <c r="AF134" s="3">
        <v>-26341.124</v>
      </c>
      <c r="AG134" s="3">
        <v>-26535.146000000001</v>
      </c>
      <c r="AH134" s="3">
        <v>-26476.555</v>
      </c>
      <c r="AI134" s="3">
        <v>-26623.98</v>
      </c>
      <c r="AJ134" s="3">
        <v>-25969.662</v>
      </c>
      <c r="AK134" s="3">
        <v>-25785.385999999999</v>
      </c>
      <c r="AL134" s="3">
        <v>-25779.383999999998</v>
      </c>
      <c r="AM134" s="3">
        <v>-25342.988000000001</v>
      </c>
      <c r="AN134" s="3">
        <v>-25356.186000000002</v>
      </c>
    </row>
    <row r="135" spans="1:40" x14ac:dyDescent="0.2">
      <c r="A135" s="3" t="s">
        <v>7</v>
      </c>
      <c r="B135" s="3" t="s">
        <v>8</v>
      </c>
      <c r="C135" s="3" t="s">
        <v>9</v>
      </c>
      <c r="D135" s="3" t="s">
        <v>146</v>
      </c>
      <c r="E135" s="3" t="s">
        <v>11</v>
      </c>
      <c r="F135" s="3" t="s">
        <v>12</v>
      </c>
      <c r="G135" s="3">
        <v>0</v>
      </c>
      <c r="H135" s="3">
        <v>72839.267000000007</v>
      </c>
      <c r="I135" s="3">
        <v>74584.28</v>
      </c>
      <c r="J135" s="3">
        <v>82202.19</v>
      </c>
      <c r="K135" s="3">
        <v>83127.843999999997</v>
      </c>
      <c r="L135" s="3">
        <v>78669.521999999997</v>
      </c>
      <c r="M135" s="3">
        <v>81295.19</v>
      </c>
      <c r="N135" s="3">
        <v>83861.453999999998</v>
      </c>
      <c r="O135" s="3">
        <v>84423.235000000001</v>
      </c>
      <c r="P135" s="3">
        <v>86158.137000000002</v>
      </c>
      <c r="Q135" s="3">
        <v>86532.445999999996</v>
      </c>
      <c r="R135" s="3">
        <v>291554.93</v>
      </c>
      <c r="S135" s="3">
        <v>307097.53999999998</v>
      </c>
      <c r="T135" s="3">
        <v>312607.17</v>
      </c>
      <c r="U135" s="3">
        <v>326942.96000000002</v>
      </c>
      <c r="V135" s="3">
        <v>331066.95</v>
      </c>
      <c r="W135" s="3">
        <v>351742.52</v>
      </c>
      <c r="X135" s="3">
        <v>354107.61</v>
      </c>
      <c r="Y135" s="3">
        <v>364618.14</v>
      </c>
      <c r="Z135" s="3">
        <v>375453.78</v>
      </c>
      <c r="AA135" s="3">
        <v>372403.76</v>
      </c>
      <c r="AB135" s="3">
        <v>384319.53</v>
      </c>
      <c r="AC135" s="3">
        <v>392239.54</v>
      </c>
      <c r="AD135" s="3">
        <v>401964.46</v>
      </c>
      <c r="AE135" s="3">
        <v>421818.14</v>
      </c>
      <c r="AF135" s="3">
        <v>441962.29</v>
      </c>
      <c r="AG135" s="3">
        <v>455754.05</v>
      </c>
      <c r="AH135" s="3">
        <v>448707.4</v>
      </c>
      <c r="AI135" s="3">
        <v>459941.03</v>
      </c>
      <c r="AJ135" s="3">
        <v>469249.97</v>
      </c>
      <c r="AK135" s="3">
        <v>474930.31</v>
      </c>
      <c r="AL135" s="3">
        <v>475066.95</v>
      </c>
      <c r="AM135" s="3">
        <v>486651.3</v>
      </c>
      <c r="AN135" s="3">
        <v>482444.67</v>
      </c>
    </row>
    <row r="136" spans="1:40" x14ac:dyDescent="0.2">
      <c r="A136" s="3" t="s">
        <v>7</v>
      </c>
      <c r="B136" s="3" t="s">
        <v>8</v>
      </c>
      <c r="C136" s="3" t="s">
        <v>9</v>
      </c>
      <c r="D136" s="3" t="s">
        <v>147</v>
      </c>
      <c r="E136" s="3" t="s">
        <v>11</v>
      </c>
      <c r="F136" s="3" t="s">
        <v>12</v>
      </c>
      <c r="G136" s="3">
        <v>0</v>
      </c>
      <c r="H136" s="3">
        <v>51875.858999999997</v>
      </c>
      <c r="I136" s="3">
        <v>51886.883000000002</v>
      </c>
      <c r="J136" s="3">
        <v>45234.974999999999</v>
      </c>
      <c r="K136" s="3">
        <v>43240.834999999999</v>
      </c>
      <c r="L136" s="3">
        <v>41859.324999999997</v>
      </c>
      <c r="M136" s="3">
        <v>40892.180999999997</v>
      </c>
      <c r="N136" s="3">
        <v>39871.288</v>
      </c>
      <c r="O136" s="3">
        <v>39432.851999999999</v>
      </c>
      <c r="P136" s="3">
        <v>39121.091999999997</v>
      </c>
      <c r="Q136" s="3">
        <v>38791.678</v>
      </c>
      <c r="R136" s="3">
        <v>46776.932999999997</v>
      </c>
      <c r="S136" s="3">
        <v>40202.959000000003</v>
      </c>
      <c r="T136" s="3">
        <v>33481.775999999998</v>
      </c>
      <c r="U136" s="3">
        <v>27045.522000000001</v>
      </c>
      <c r="V136" s="3">
        <v>20336.651000000002</v>
      </c>
      <c r="W136" s="3">
        <v>13426.287</v>
      </c>
      <c r="X136" s="3">
        <v>12155.831</v>
      </c>
      <c r="Y136" s="3">
        <v>10875.874</v>
      </c>
      <c r="Z136" s="3">
        <v>9290.8737999999994</v>
      </c>
      <c r="AA136" s="3">
        <v>7958.8851000000004</v>
      </c>
      <c r="AB136" s="3">
        <v>6554.6661999999997</v>
      </c>
      <c r="AC136" s="3">
        <v>8969.6059000000005</v>
      </c>
      <c r="AD136" s="3">
        <v>8755.2847999999994</v>
      </c>
      <c r="AE136" s="3">
        <v>8542.1263999999992</v>
      </c>
      <c r="AF136" s="3">
        <v>8773.4833999999992</v>
      </c>
      <c r="AG136" s="3">
        <v>9438.4966000000004</v>
      </c>
      <c r="AH136" s="3">
        <v>9638.2106999999996</v>
      </c>
      <c r="AI136" s="3">
        <v>9586.9889999999996</v>
      </c>
      <c r="AJ136" s="3">
        <v>9693.0915000000005</v>
      </c>
      <c r="AK136" s="3">
        <v>10244.455</v>
      </c>
      <c r="AL136" s="3">
        <v>9372.2016000000003</v>
      </c>
      <c r="AM136" s="3">
        <v>10054.573</v>
      </c>
      <c r="AN136" s="3">
        <v>10218.81</v>
      </c>
    </row>
    <row r="137" spans="1:40" x14ac:dyDescent="0.2">
      <c r="A137" s="3" t="s">
        <v>7</v>
      </c>
      <c r="B137" s="3" t="s">
        <v>8</v>
      </c>
      <c r="C137" s="3" t="s">
        <v>9</v>
      </c>
      <c r="D137" s="3" t="s">
        <v>148</v>
      </c>
      <c r="E137" s="3" t="s">
        <v>11</v>
      </c>
      <c r="F137" s="3" t="s">
        <v>12</v>
      </c>
      <c r="G137" s="3">
        <v>0</v>
      </c>
      <c r="H137" s="3">
        <v>4.3954300000000002</v>
      </c>
      <c r="I137" s="3">
        <v>4.3954300000000002</v>
      </c>
      <c r="J137" s="3">
        <v>4.3954300000000002</v>
      </c>
      <c r="K137" s="3">
        <v>4.3954300000000002</v>
      </c>
      <c r="L137" s="3">
        <v>4.3954300000000002</v>
      </c>
      <c r="M137" s="3">
        <v>4.4668583000000002</v>
      </c>
      <c r="N137" s="3">
        <v>4.5382866999999996</v>
      </c>
      <c r="O137" s="3">
        <v>4.6097149999999996</v>
      </c>
      <c r="P137" s="3">
        <v>4.6811432999999996</v>
      </c>
      <c r="Q137" s="3">
        <v>4.7525716999999998</v>
      </c>
      <c r="R137" s="3">
        <v>4.8239999999999998</v>
      </c>
      <c r="S137" s="3">
        <v>4.9676</v>
      </c>
      <c r="T137" s="3">
        <v>5.1112000000000002</v>
      </c>
      <c r="U137" s="3">
        <v>5.2548000000000004</v>
      </c>
      <c r="V137" s="3">
        <v>5.3983999999999996</v>
      </c>
      <c r="W137" s="3">
        <v>5.5419999999999998</v>
      </c>
      <c r="X137" s="3">
        <v>6.7039999999999997</v>
      </c>
      <c r="Y137" s="3">
        <v>8.1039999999999992</v>
      </c>
      <c r="Z137" s="3">
        <v>4.843</v>
      </c>
      <c r="AA137" s="3">
        <v>5.0540000000000003</v>
      </c>
      <c r="AB137" s="3">
        <v>5.0540000000000003</v>
      </c>
      <c r="AC137" s="3">
        <v>10.108000000000001</v>
      </c>
      <c r="AD137" s="3">
        <v>10.108000000000001</v>
      </c>
      <c r="AE137" s="3">
        <v>10.108000000000001</v>
      </c>
      <c r="AF137" s="3">
        <v>15.162000000000001</v>
      </c>
      <c r="AG137" s="3">
        <v>10.108000000000001</v>
      </c>
      <c r="AH137" s="3">
        <v>10.108000000000001</v>
      </c>
      <c r="AI137" s="3">
        <v>10.108000000000001</v>
      </c>
      <c r="AJ137" s="3">
        <v>10.464354</v>
      </c>
      <c r="AK137" s="3">
        <v>11.307157999999999</v>
      </c>
      <c r="AL137" s="3">
        <v>11.352410000000001</v>
      </c>
      <c r="AM137" s="3">
        <v>11.691794</v>
      </c>
      <c r="AN137" s="3">
        <v>11.669168000000001</v>
      </c>
    </row>
    <row r="138" spans="1:40" x14ac:dyDescent="0.2">
      <c r="A138" s="3" t="s">
        <v>7</v>
      </c>
      <c r="B138" s="3" t="s">
        <v>8</v>
      </c>
      <c r="C138" s="3" t="s">
        <v>9</v>
      </c>
      <c r="D138" s="3" t="s">
        <v>149</v>
      </c>
      <c r="E138" s="3" t="s">
        <v>11</v>
      </c>
      <c r="F138" s="3" t="s">
        <v>12</v>
      </c>
      <c r="G138" s="3">
        <v>0</v>
      </c>
      <c r="H138" s="3">
        <v>168497.77</v>
      </c>
      <c r="I138" s="3">
        <v>177000.78</v>
      </c>
      <c r="J138" s="3">
        <v>176775.98</v>
      </c>
      <c r="K138" s="3">
        <v>176793.42</v>
      </c>
      <c r="L138" s="3">
        <v>177584.34</v>
      </c>
      <c r="M138" s="3">
        <v>178904.84</v>
      </c>
      <c r="N138" s="3">
        <v>187930.55</v>
      </c>
      <c r="O138" s="3">
        <v>180813.7</v>
      </c>
      <c r="P138" s="3">
        <v>181774.93</v>
      </c>
      <c r="Q138" s="3">
        <v>176296.19</v>
      </c>
      <c r="R138" s="3">
        <v>177345.9</v>
      </c>
      <c r="S138" s="3">
        <v>182558.22</v>
      </c>
      <c r="T138" s="3">
        <v>181830.9</v>
      </c>
      <c r="U138" s="3">
        <v>185587.22</v>
      </c>
      <c r="V138" s="3">
        <v>187301.31</v>
      </c>
      <c r="W138" s="3">
        <v>183265.28</v>
      </c>
      <c r="X138" s="3">
        <v>178396.95</v>
      </c>
      <c r="Y138" s="3">
        <v>177795.37</v>
      </c>
      <c r="Z138" s="3">
        <v>180767.09</v>
      </c>
      <c r="AA138" s="3">
        <v>175333.79</v>
      </c>
      <c r="AB138" s="3">
        <v>187106.49</v>
      </c>
      <c r="AC138" s="3">
        <v>174427.04</v>
      </c>
      <c r="AD138" s="3">
        <v>171097.18</v>
      </c>
      <c r="AE138" s="3">
        <v>170027.51999999999</v>
      </c>
      <c r="AF138" s="3">
        <v>162576.25</v>
      </c>
      <c r="AG138" s="3">
        <v>168874.93</v>
      </c>
      <c r="AH138" s="3">
        <v>169482.75</v>
      </c>
      <c r="AI138" s="3">
        <v>165964.99</v>
      </c>
      <c r="AJ138" s="3">
        <v>161987.25</v>
      </c>
      <c r="AK138" s="3">
        <v>156357.81</v>
      </c>
      <c r="AL138" s="3">
        <v>140500.37</v>
      </c>
      <c r="AM138" s="3">
        <v>143892.20000000001</v>
      </c>
      <c r="AN138" s="3">
        <v>132173.51999999999</v>
      </c>
    </row>
    <row r="139" spans="1:40" x14ac:dyDescent="0.2">
      <c r="A139" s="3" t="s">
        <v>7</v>
      </c>
      <c r="B139" s="3" t="s">
        <v>8</v>
      </c>
      <c r="C139" s="3" t="s">
        <v>9</v>
      </c>
      <c r="D139" s="3" t="s">
        <v>150</v>
      </c>
      <c r="E139" s="3" t="s">
        <v>11</v>
      </c>
      <c r="F139" s="3" t="s">
        <v>12</v>
      </c>
      <c r="G139" s="3">
        <v>0</v>
      </c>
      <c r="H139" s="3">
        <v>24191.378000000001</v>
      </c>
      <c r="I139" s="3">
        <v>20829.224999999999</v>
      </c>
      <c r="J139" s="3">
        <v>22251.383000000002</v>
      </c>
      <c r="K139" s="3">
        <v>22203.254000000001</v>
      </c>
      <c r="L139" s="3">
        <v>26144.163</v>
      </c>
      <c r="M139" s="3">
        <v>22448.703000000001</v>
      </c>
      <c r="N139" s="3">
        <v>26250.29</v>
      </c>
      <c r="O139" s="3">
        <v>27412.973999999998</v>
      </c>
      <c r="P139" s="3">
        <v>25100.013999999999</v>
      </c>
      <c r="Q139" s="3">
        <v>24178.21</v>
      </c>
      <c r="R139" s="3">
        <v>22015.79</v>
      </c>
      <c r="S139" s="3">
        <v>21427.383999999998</v>
      </c>
      <c r="T139" s="3">
        <v>19578.202000000001</v>
      </c>
      <c r="U139" s="3">
        <v>19462.867999999999</v>
      </c>
      <c r="V139" s="3">
        <v>20199.636999999999</v>
      </c>
      <c r="W139" s="3">
        <v>21985.442999999999</v>
      </c>
      <c r="X139" s="3">
        <v>20650.88</v>
      </c>
      <c r="Y139" s="3">
        <v>22283.74</v>
      </c>
      <c r="Z139" s="3">
        <v>20113.593000000001</v>
      </c>
      <c r="AA139" s="3">
        <v>15130.751</v>
      </c>
      <c r="AB139" s="3">
        <v>21084.169000000002</v>
      </c>
      <c r="AC139" s="3">
        <v>18895.045999999998</v>
      </c>
      <c r="AD139" s="3">
        <v>22130.091</v>
      </c>
      <c r="AE139" s="3">
        <v>21871.212</v>
      </c>
      <c r="AF139" s="3">
        <v>25999.097000000002</v>
      </c>
      <c r="AG139" s="3">
        <v>31374.411</v>
      </c>
      <c r="AH139" s="3">
        <v>30589.556</v>
      </c>
      <c r="AI139" s="3">
        <v>30923.544999999998</v>
      </c>
      <c r="AJ139" s="3">
        <v>30246.695</v>
      </c>
      <c r="AK139" s="3">
        <v>26708.356</v>
      </c>
      <c r="AL139" s="3">
        <v>21267.595000000001</v>
      </c>
      <c r="AM139" s="3">
        <v>24711.800999999999</v>
      </c>
      <c r="AN139" s="3">
        <v>15874.249</v>
      </c>
    </row>
    <row r="140" spans="1:40" x14ac:dyDescent="0.2">
      <c r="A140" s="3" t="s">
        <v>7</v>
      </c>
      <c r="B140" s="3" t="s">
        <v>8</v>
      </c>
      <c r="C140" s="3" t="s">
        <v>9</v>
      </c>
      <c r="D140" s="3" t="s">
        <v>151</v>
      </c>
      <c r="E140" s="3" t="s">
        <v>11</v>
      </c>
      <c r="F140" s="3" t="s">
        <v>12</v>
      </c>
      <c r="G140" s="3">
        <v>0</v>
      </c>
      <c r="H140" s="3">
        <v>22573.195</v>
      </c>
      <c r="I140" s="3">
        <v>27030.688999999998</v>
      </c>
      <c r="J140" s="3">
        <v>28293.93</v>
      </c>
      <c r="K140" s="3">
        <v>29220.876</v>
      </c>
      <c r="L140" s="3">
        <v>29244.812000000002</v>
      </c>
      <c r="M140" s="3">
        <v>29881.794999999998</v>
      </c>
      <c r="N140" s="3">
        <v>29807.778999999999</v>
      </c>
      <c r="O140" s="3">
        <v>29791.33</v>
      </c>
      <c r="P140" s="3">
        <v>29005.792000000001</v>
      </c>
      <c r="Q140" s="3">
        <v>29219.294000000002</v>
      </c>
      <c r="R140" s="3">
        <v>28500.05</v>
      </c>
      <c r="S140" s="3">
        <v>27755.383999999998</v>
      </c>
      <c r="T140" s="3">
        <v>34724.19</v>
      </c>
      <c r="U140" s="3">
        <v>36979.879000000001</v>
      </c>
      <c r="V140" s="3">
        <v>37950.616999999998</v>
      </c>
      <c r="W140" s="3">
        <v>34446.741999999998</v>
      </c>
      <c r="X140" s="3">
        <v>35657.131000000001</v>
      </c>
      <c r="Y140" s="3">
        <v>35777.559000000001</v>
      </c>
      <c r="Z140" s="3">
        <v>36572.864999999998</v>
      </c>
      <c r="AA140" s="3">
        <v>37390.031999999999</v>
      </c>
      <c r="AB140" s="3">
        <v>38082.796999999999</v>
      </c>
      <c r="AC140" s="3">
        <v>38488.614000000001</v>
      </c>
      <c r="AD140" s="3">
        <v>38754.372000000003</v>
      </c>
      <c r="AE140" s="3">
        <v>39552.364000000001</v>
      </c>
      <c r="AF140" s="3">
        <v>40915.178999999996</v>
      </c>
      <c r="AG140" s="3">
        <v>40109.337</v>
      </c>
      <c r="AH140" s="3">
        <v>43589.868999999999</v>
      </c>
      <c r="AI140" s="3">
        <v>45724.957999999999</v>
      </c>
      <c r="AJ140" s="3">
        <v>46324.012999999999</v>
      </c>
      <c r="AK140" s="3">
        <v>47395.739000000001</v>
      </c>
      <c r="AL140" s="3">
        <v>46824.578000000001</v>
      </c>
      <c r="AM140" s="3">
        <v>47425.921000000002</v>
      </c>
      <c r="AN140" s="3">
        <v>47275.362999999998</v>
      </c>
    </row>
    <row r="141" spans="1:40" x14ac:dyDescent="0.2">
      <c r="A141" s="3" t="s">
        <v>7</v>
      </c>
      <c r="B141" s="3" t="s">
        <v>8</v>
      </c>
      <c r="C141" s="3" t="s">
        <v>9</v>
      </c>
      <c r="D141" s="3" t="s">
        <v>152</v>
      </c>
      <c r="E141" s="3" t="s">
        <v>11</v>
      </c>
      <c r="F141" s="3" t="s">
        <v>12</v>
      </c>
      <c r="G141" s="3">
        <v>0</v>
      </c>
      <c r="H141" s="3">
        <v>32.093733</v>
      </c>
      <c r="I141" s="3">
        <v>32.093733</v>
      </c>
      <c r="J141" s="3">
        <v>31.149799999999999</v>
      </c>
      <c r="K141" s="3">
        <v>29.261932999999999</v>
      </c>
      <c r="L141" s="3">
        <v>28.318000000000001</v>
      </c>
      <c r="M141" s="3">
        <v>25.970406000000001</v>
      </c>
      <c r="N141" s="3">
        <v>23.592298</v>
      </c>
      <c r="O141" s="3">
        <v>21.944523</v>
      </c>
      <c r="P141" s="3">
        <v>19.413843</v>
      </c>
      <c r="Q141" s="3">
        <v>16.274887</v>
      </c>
      <c r="R141" s="3">
        <v>13.288504</v>
      </c>
      <c r="S141" s="3">
        <v>20.550697</v>
      </c>
      <c r="T141" s="3">
        <v>27.812891</v>
      </c>
      <c r="U141" s="3">
        <v>35.075085000000001</v>
      </c>
      <c r="V141" s="3">
        <v>33.539535000000001</v>
      </c>
      <c r="W141" s="3">
        <v>29.543519</v>
      </c>
      <c r="X141" s="3">
        <v>19.544515000000001</v>
      </c>
      <c r="Y141" s="3">
        <v>17.24119</v>
      </c>
      <c r="Z141" s="3">
        <v>24.022271</v>
      </c>
      <c r="AA141" s="3">
        <v>30.803350999999999</v>
      </c>
      <c r="AB141" s="3">
        <v>37.584432</v>
      </c>
      <c r="AC141" s="3">
        <v>34.452396</v>
      </c>
      <c r="AD141" s="3">
        <v>37.584432</v>
      </c>
      <c r="AE141" s="3">
        <v>40.716467999999999</v>
      </c>
      <c r="AF141" s="3">
        <v>43.848503999999998</v>
      </c>
      <c r="AG141" s="3">
        <v>46.980539999999998</v>
      </c>
      <c r="AH141" s="3">
        <v>37.584432</v>
      </c>
      <c r="AI141" s="3">
        <v>40.716467999999999</v>
      </c>
      <c r="AJ141" s="3">
        <v>42.151910999999998</v>
      </c>
      <c r="AK141" s="3">
        <v>45.546849000000002</v>
      </c>
      <c r="AL141" s="3">
        <v>45.729126999999998</v>
      </c>
      <c r="AM141" s="3">
        <v>47.096215999999998</v>
      </c>
      <c r="AN141" s="3">
        <v>47.005077</v>
      </c>
    </row>
    <row r="142" spans="1:40" x14ac:dyDescent="0.2">
      <c r="A142" s="3" t="s">
        <v>7</v>
      </c>
      <c r="B142" s="3" t="s">
        <v>8</v>
      </c>
      <c r="C142" s="3" t="s">
        <v>9</v>
      </c>
      <c r="D142" s="3" t="s">
        <v>153</v>
      </c>
      <c r="E142" s="3" t="s">
        <v>11</v>
      </c>
      <c r="F142" s="3" t="s">
        <v>12</v>
      </c>
      <c r="G142" s="3">
        <v>0</v>
      </c>
      <c r="H142" s="3">
        <v>4937.3379000000004</v>
      </c>
      <c r="I142" s="3">
        <v>3654.0686999999998</v>
      </c>
      <c r="J142" s="3">
        <v>5765.8707000000004</v>
      </c>
      <c r="K142" s="3">
        <v>4409.9039000000002</v>
      </c>
      <c r="L142" s="3">
        <v>4542.8226000000004</v>
      </c>
      <c r="M142" s="3">
        <v>5720.2379000000001</v>
      </c>
      <c r="N142" s="3">
        <v>7261.4723999999997</v>
      </c>
      <c r="O142" s="3">
        <v>8476.9732000000004</v>
      </c>
      <c r="P142" s="3">
        <v>6321.2285000000002</v>
      </c>
      <c r="Q142" s="3">
        <v>5155.2942000000003</v>
      </c>
      <c r="R142" s="3">
        <v>4977.9917999999998</v>
      </c>
      <c r="S142" s="3">
        <v>6540.7929999999997</v>
      </c>
      <c r="T142" s="3">
        <v>8105.4942000000001</v>
      </c>
      <c r="U142" s="3">
        <v>8672.5537999999997</v>
      </c>
      <c r="V142" s="3">
        <v>8332.5378000000001</v>
      </c>
      <c r="W142" s="3">
        <v>11619.544</v>
      </c>
      <c r="X142" s="3">
        <v>13571.285</v>
      </c>
      <c r="Y142" s="3">
        <v>14239.453</v>
      </c>
      <c r="Z142" s="3">
        <v>7694.0599000000002</v>
      </c>
      <c r="AA142" s="3">
        <v>5930.3257999999996</v>
      </c>
      <c r="AB142" s="3">
        <v>5136.8370999999997</v>
      </c>
      <c r="AC142" s="3">
        <v>4356.4784</v>
      </c>
      <c r="AD142" s="3">
        <v>8971.5041000000001</v>
      </c>
      <c r="AE142" s="3">
        <v>8617.6072000000004</v>
      </c>
      <c r="AF142" s="3">
        <v>8632.3371999999999</v>
      </c>
      <c r="AG142" s="3">
        <v>9037.3873999999996</v>
      </c>
      <c r="AH142" s="3">
        <v>7674.7121999999999</v>
      </c>
      <c r="AI142" s="3">
        <v>10846.332</v>
      </c>
      <c r="AJ142" s="3">
        <v>11297.05</v>
      </c>
      <c r="AK142" s="3">
        <v>12611.855</v>
      </c>
      <c r="AL142" s="3">
        <v>10639.221</v>
      </c>
      <c r="AM142" s="3">
        <v>12959.794</v>
      </c>
      <c r="AN142" s="3">
        <v>5102.4780000000001</v>
      </c>
    </row>
    <row r="143" spans="1:40" x14ac:dyDescent="0.2">
      <c r="A143" s="3" t="s">
        <v>7</v>
      </c>
      <c r="B143" s="3" t="s">
        <v>8</v>
      </c>
      <c r="C143" s="3" t="s">
        <v>9</v>
      </c>
      <c r="D143" s="3" t="s">
        <v>154</v>
      </c>
      <c r="E143" s="3" t="s">
        <v>11</v>
      </c>
      <c r="F143" s="3" t="s">
        <v>12</v>
      </c>
      <c r="G143" s="3">
        <v>0</v>
      </c>
      <c r="H143" s="3">
        <v>9250.6239000000005</v>
      </c>
      <c r="I143" s="3">
        <v>9550.0604000000003</v>
      </c>
      <c r="J143" s="3">
        <v>9600.9668999999994</v>
      </c>
      <c r="K143" s="3">
        <v>10788.936</v>
      </c>
      <c r="L143" s="3">
        <v>12139.81</v>
      </c>
      <c r="M143" s="3">
        <v>11588.402</v>
      </c>
      <c r="N143" s="3">
        <v>10221.477999999999</v>
      </c>
      <c r="O143" s="3">
        <v>10895.359</v>
      </c>
      <c r="P143" s="3">
        <v>11122.575000000001</v>
      </c>
      <c r="Q143" s="3">
        <v>13138.187</v>
      </c>
      <c r="R143" s="3">
        <v>13171.694</v>
      </c>
      <c r="S143" s="3">
        <v>13616.414000000001</v>
      </c>
      <c r="T143" s="3">
        <v>17989.319</v>
      </c>
      <c r="U143" s="3">
        <v>23725.107</v>
      </c>
      <c r="V143" s="3">
        <v>23166.506000000001</v>
      </c>
      <c r="W143" s="3">
        <v>25936.588</v>
      </c>
      <c r="X143" s="3">
        <v>34309.769999999997</v>
      </c>
      <c r="Y143" s="3">
        <v>39067.557999999997</v>
      </c>
      <c r="Z143" s="3">
        <v>38925.733999999997</v>
      </c>
      <c r="AA143" s="3">
        <v>38517.534</v>
      </c>
      <c r="AB143" s="3">
        <v>44242.75</v>
      </c>
      <c r="AC143" s="3">
        <v>51269.072</v>
      </c>
      <c r="AD143" s="3">
        <v>58289.184000000001</v>
      </c>
      <c r="AE143" s="3">
        <v>62557.741000000002</v>
      </c>
      <c r="AF143" s="3">
        <v>62735.177000000003</v>
      </c>
      <c r="AG143" s="3">
        <v>64786.527000000002</v>
      </c>
      <c r="AH143" s="3">
        <v>65943.214999999997</v>
      </c>
      <c r="AI143" s="3">
        <v>67860.120999999999</v>
      </c>
      <c r="AJ143" s="3">
        <v>70097.672999999995</v>
      </c>
      <c r="AK143" s="3">
        <v>70816.798999999999</v>
      </c>
      <c r="AL143" s="3">
        <v>69853.494999999995</v>
      </c>
      <c r="AM143" s="3">
        <v>74690.42</v>
      </c>
      <c r="AN143" s="3">
        <v>65409.338000000003</v>
      </c>
    </row>
    <row r="144" spans="1:40" x14ac:dyDescent="0.2">
      <c r="A144" s="3" t="s">
        <v>7</v>
      </c>
      <c r="B144" s="3" t="s">
        <v>8</v>
      </c>
      <c r="C144" s="3" t="s">
        <v>9</v>
      </c>
      <c r="D144" s="3" t="s">
        <v>155</v>
      </c>
      <c r="E144" s="3" t="s">
        <v>11</v>
      </c>
      <c r="F144" s="3" t="s">
        <v>12</v>
      </c>
      <c r="G144" s="3">
        <v>0</v>
      </c>
      <c r="H144" s="3">
        <v>80007.547999999995</v>
      </c>
      <c r="I144" s="3">
        <v>80782.698999999993</v>
      </c>
      <c r="J144" s="3">
        <v>85818.838000000003</v>
      </c>
      <c r="K144" s="3">
        <v>92101.042000000001</v>
      </c>
      <c r="L144" s="3">
        <v>98943.192999999999</v>
      </c>
      <c r="M144" s="3">
        <v>98763.953999999998</v>
      </c>
      <c r="N144" s="3">
        <v>108783.03999999999</v>
      </c>
      <c r="O144" s="3">
        <v>108935.53</v>
      </c>
      <c r="P144" s="3">
        <v>112416.29</v>
      </c>
      <c r="Q144" s="3">
        <v>115352.92</v>
      </c>
      <c r="R144" s="3">
        <v>119513.14</v>
      </c>
      <c r="S144" s="3">
        <v>121550.3</v>
      </c>
      <c r="T144" s="3">
        <v>131461.85</v>
      </c>
      <c r="U144" s="3">
        <v>137031.03</v>
      </c>
      <c r="V144" s="3">
        <v>149722.94</v>
      </c>
      <c r="W144" s="3">
        <v>153368.71</v>
      </c>
      <c r="X144" s="3">
        <v>162351.4</v>
      </c>
      <c r="Y144" s="3">
        <v>175109.27</v>
      </c>
      <c r="Z144" s="3">
        <v>173963.41</v>
      </c>
      <c r="AA144" s="3">
        <v>175756.42</v>
      </c>
      <c r="AB144" s="3">
        <v>173809.68</v>
      </c>
      <c r="AC144" s="3">
        <v>175480.12</v>
      </c>
      <c r="AD144" s="3">
        <v>173673.42</v>
      </c>
      <c r="AE144" s="3">
        <v>172335.46</v>
      </c>
      <c r="AF144" s="3">
        <v>176237.19</v>
      </c>
      <c r="AG144" s="3">
        <v>191683.97</v>
      </c>
      <c r="AH144" s="3">
        <v>226356.67</v>
      </c>
      <c r="AI144" s="3">
        <v>255381.12</v>
      </c>
      <c r="AJ144" s="3">
        <v>263585.42</v>
      </c>
      <c r="AK144" s="3">
        <v>263206.08</v>
      </c>
      <c r="AL144" s="3">
        <v>280017.82</v>
      </c>
      <c r="AM144" s="3">
        <v>309033.33</v>
      </c>
      <c r="AN144" s="3">
        <v>268714.90999999997</v>
      </c>
    </row>
    <row r="145" spans="1:40" x14ac:dyDescent="0.2">
      <c r="A145" s="3" t="s">
        <v>7</v>
      </c>
      <c r="B145" s="3" t="s">
        <v>8</v>
      </c>
      <c r="C145" s="3" t="s">
        <v>9</v>
      </c>
      <c r="D145" s="3" t="s">
        <v>156</v>
      </c>
      <c r="E145" s="3" t="s">
        <v>11</v>
      </c>
      <c r="F145" s="3" t="s">
        <v>12</v>
      </c>
      <c r="G145" s="3">
        <v>0</v>
      </c>
      <c r="H145" s="3">
        <v>23221.375</v>
      </c>
      <c r="I145" s="3">
        <v>23803.914000000001</v>
      </c>
      <c r="J145" s="3">
        <v>22104.702000000001</v>
      </c>
      <c r="K145" s="3">
        <v>20890.795999999998</v>
      </c>
      <c r="L145" s="3">
        <v>-19330.319</v>
      </c>
      <c r="M145" s="3">
        <v>-19041.93</v>
      </c>
      <c r="N145" s="3">
        <v>-18608.669000000002</v>
      </c>
      <c r="O145" s="3">
        <v>-18577.055</v>
      </c>
      <c r="P145" s="3">
        <v>-17848.154999999999</v>
      </c>
      <c r="Q145" s="3">
        <v>-18002.07</v>
      </c>
      <c r="R145" s="3">
        <v>-17994.198</v>
      </c>
      <c r="S145" s="3">
        <v>-18018.606</v>
      </c>
      <c r="T145" s="3">
        <v>-19375.918000000001</v>
      </c>
      <c r="U145" s="3">
        <v>-20045.924999999999</v>
      </c>
      <c r="V145" s="3">
        <v>-21142.010999999999</v>
      </c>
      <c r="W145" s="3">
        <v>-22158.51</v>
      </c>
      <c r="X145" s="3">
        <v>-21539.011999999999</v>
      </c>
      <c r="Y145" s="3">
        <v>-20968.534</v>
      </c>
      <c r="Z145" s="3">
        <v>-20783.766</v>
      </c>
      <c r="AA145" s="3">
        <v>-19658.913</v>
      </c>
      <c r="AB145" s="3">
        <v>-18886.296999999999</v>
      </c>
      <c r="AC145" s="3">
        <v>-17863.936000000002</v>
      </c>
      <c r="AD145" s="3">
        <v>-17627.89</v>
      </c>
      <c r="AE145" s="3">
        <v>-17676.09</v>
      </c>
      <c r="AF145" s="3">
        <v>-17137.776000000002</v>
      </c>
      <c r="AG145" s="3">
        <v>-16042.691000000001</v>
      </c>
      <c r="AH145" s="3">
        <v>-15785.86</v>
      </c>
      <c r="AI145" s="3">
        <v>-15868.2</v>
      </c>
      <c r="AJ145" s="3">
        <v>-16611.773000000001</v>
      </c>
      <c r="AK145" s="3">
        <v>-15552.665999999999</v>
      </c>
      <c r="AL145" s="3">
        <v>-17585.055</v>
      </c>
      <c r="AM145" s="3">
        <v>-16140.603999999999</v>
      </c>
      <c r="AN145" s="3">
        <v>-15690.141</v>
      </c>
    </row>
    <row r="146" spans="1:40" x14ac:dyDescent="0.2">
      <c r="A146" s="3" t="s">
        <v>7</v>
      </c>
      <c r="B146" s="3" t="s">
        <v>8</v>
      </c>
      <c r="C146" s="3" t="s">
        <v>9</v>
      </c>
      <c r="D146" s="3" t="s">
        <v>157</v>
      </c>
      <c r="E146" s="3" t="s">
        <v>11</v>
      </c>
      <c r="F146" s="3" t="s">
        <v>12</v>
      </c>
      <c r="G146" s="3">
        <v>0</v>
      </c>
      <c r="H146" s="3">
        <v>138548.87</v>
      </c>
      <c r="I146" s="3">
        <v>138407.99</v>
      </c>
      <c r="J146" s="3">
        <v>122353.91</v>
      </c>
      <c r="K146" s="3">
        <v>120925.84</v>
      </c>
      <c r="L146" s="3">
        <v>117133.33</v>
      </c>
      <c r="M146" s="3">
        <v>115167.16</v>
      </c>
      <c r="N146" s="3">
        <v>112038.24</v>
      </c>
      <c r="O146" s="3">
        <v>113936.69</v>
      </c>
      <c r="P146" s="3">
        <v>112309.47</v>
      </c>
      <c r="Q146" s="3">
        <v>112312.83</v>
      </c>
      <c r="R146" s="3">
        <v>110776.99</v>
      </c>
      <c r="S146" s="3">
        <v>107022.14</v>
      </c>
      <c r="T146" s="3">
        <v>105022.97</v>
      </c>
      <c r="U146" s="3">
        <v>103408.01</v>
      </c>
      <c r="V146" s="3">
        <v>106589.61</v>
      </c>
      <c r="W146" s="3">
        <v>108327.62</v>
      </c>
      <c r="X146" s="3">
        <v>109341.01</v>
      </c>
      <c r="Y146" s="3">
        <v>118229.2</v>
      </c>
      <c r="Z146" s="3">
        <v>122471.49</v>
      </c>
      <c r="AA146" s="3">
        <v>129787.82</v>
      </c>
      <c r="AB146" s="3">
        <v>135697.93</v>
      </c>
      <c r="AC146" s="3">
        <v>137014.32</v>
      </c>
      <c r="AD146" s="3">
        <v>142197.87</v>
      </c>
      <c r="AE146" s="3">
        <v>136749.64000000001</v>
      </c>
      <c r="AF146" s="3">
        <v>139708.04</v>
      </c>
      <c r="AG146" s="3">
        <v>145857.10999999999</v>
      </c>
      <c r="AH146" s="3">
        <v>155839.78</v>
      </c>
      <c r="AI146" s="3">
        <v>156919.09</v>
      </c>
      <c r="AJ146" s="3">
        <v>158111.44</v>
      </c>
      <c r="AK146" s="3">
        <v>159614.45000000001</v>
      </c>
      <c r="AL146" s="3">
        <v>148160.54999999999</v>
      </c>
      <c r="AM146" s="3">
        <v>158221.34</v>
      </c>
      <c r="AN146" s="3">
        <v>161758.82999999999</v>
      </c>
    </row>
    <row r="147" spans="1:40" x14ac:dyDescent="0.2">
      <c r="A147" s="3" t="s">
        <v>7</v>
      </c>
      <c r="B147" s="3" t="s">
        <v>8</v>
      </c>
      <c r="C147" s="3" t="s">
        <v>9</v>
      </c>
      <c r="D147" s="3" t="s">
        <v>158</v>
      </c>
      <c r="E147" s="3" t="s">
        <v>11</v>
      </c>
      <c r="F147" s="3" t="s">
        <v>12</v>
      </c>
      <c r="G147" s="3">
        <v>0</v>
      </c>
      <c r="H147" s="3">
        <v>123207.44</v>
      </c>
      <c r="I147" s="3">
        <v>140374.69</v>
      </c>
      <c r="J147" s="3">
        <v>148994.51</v>
      </c>
      <c r="K147" s="3">
        <v>152450.84</v>
      </c>
      <c r="L147" s="3">
        <v>156831.01999999999</v>
      </c>
      <c r="M147" s="3">
        <v>162427.29999999999</v>
      </c>
      <c r="N147" s="3">
        <v>163281.37</v>
      </c>
      <c r="O147" s="3">
        <v>171167.16</v>
      </c>
      <c r="P147" s="3">
        <v>167999.93</v>
      </c>
      <c r="Q147" s="3">
        <v>165529.07</v>
      </c>
      <c r="R147" s="3">
        <v>167717.18</v>
      </c>
      <c r="S147" s="3">
        <v>162227.57</v>
      </c>
      <c r="T147" s="3">
        <v>189875.37</v>
      </c>
      <c r="U147" s="3">
        <v>196644.93</v>
      </c>
      <c r="V147" s="3">
        <v>204405.6</v>
      </c>
      <c r="W147" s="3">
        <v>190848.44</v>
      </c>
      <c r="X147" s="3">
        <v>190328.81</v>
      </c>
      <c r="Y147" s="3">
        <v>194706.54</v>
      </c>
      <c r="Z147" s="3">
        <v>201266.19</v>
      </c>
      <c r="AA147" s="3">
        <v>200573.6</v>
      </c>
      <c r="AB147" s="3">
        <v>206982.59</v>
      </c>
      <c r="AC147" s="3">
        <v>207941.63</v>
      </c>
      <c r="AD147" s="3">
        <v>212806.14</v>
      </c>
      <c r="AE147" s="3">
        <v>220423.11</v>
      </c>
      <c r="AF147" s="3">
        <v>226060.79</v>
      </c>
      <c r="AG147" s="3">
        <v>236629.82</v>
      </c>
      <c r="AH147" s="3">
        <v>246136.65</v>
      </c>
      <c r="AI147" s="3">
        <v>259643.37</v>
      </c>
      <c r="AJ147" s="3">
        <v>265024.74</v>
      </c>
      <c r="AK147" s="3">
        <v>271410.46999999997</v>
      </c>
      <c r="AL147" s="3">
        <v>256469.66</v>
      </c>
      <c r="AM147" s="3">
        <v>265423.96000000002</v>
      </c>
      <c r="AN147" s="3">
        <v>273071.92</v>
      </c>
    </row>
    <row r="148" spans="1:40" x14ac:dyDescent="0.2">
      <c r="A148" s="3" t="s">
        <v>7</v>
      </c>
      <c r="B148" s="3" t="s">
        <v>8</v>
      </c>
      <c r="C148" s="3" t="s">
        <v>9</v>
      </c>
      <c r="D148" s="3" t="s">
        <v>159</v>
      </c>
      <c r="E148" s="3" t="s">
        <v>11</v>
      </c>
      <c r="F148" s="3" t="s">
        <v>12</v>
      </c>
      <c r="G148" s="3">
        <v>0</v>
      </c>
      <c r="H148" s="3">
        <v>103.95376</v>
      </c>
      <c r="I148" s="3">
        <v>103.90430000000001</v>
      </c>
      <c r="J148" s="3">
        <v>88.132097000000002</v>
      </c>
      <c r="K148" s="3">
        <v>88.273240000000001</v>
      </c>
      <c r="L148" s="3">
        <v>-325.85579999999999</v>
      </c>
      <c r="M148" s="3">
        <v>-263.75756999999999</v>
      </c>
      <c r="N148" s="3">
        <v>-200.54956000000001</v>
      </c>
      <c r="O148" s="3">
        <v>-137.33591999999999</v>
      </c>
      <c r="P148" s="3">
        <v>-75.842783999999995</v>
      </c>
      <c r="Q148" s="3">
        <v>-10.828892</v>
      </c>
      <c r="R148" s="3">
        <v>58.697284000000003</v>
      </c>
      <c r="S148" s="3">
        <v>94.436030000000002</v>
      </c>
      <c r="T148" s="3">
        <v>126.65188000000001</v>
      </c>
      <c r="U148" s="3">
        <v>163.56545</v>
      </c>
      <c r="V148" s="3">
        <v>200.15429</v>
      </c>
      <c r="W148" s="3">
        <v>237.73511999999999</v>
      </c>
      <c r="X148" s="3">
        <v>248.95419999999999</v>
      </c>
      <c r="Y148" s="3">
        <v>286.61520000000002</v>
      </c>
      <c r="Z148" s="3">
        <v>214.44841</v>
      </c>
      <c r="AA148" s="3">
        <v>204.60759999999999</v>
      </c>
      <c r="AB148" s="3">
        <v>220.26098999999999</v>
      </c>
      <c r="AC148" s="3">
        <v>230.86892</v>
      </c>
      <c r="AD148" s="3">
        <v>230.97087999999999</v>
      </c>
      <c r="AE148" s="3">
        <v>234.75012000000001</v>
      </c>
      <c r="AF148" s="3">
        <v>240.34018</v>
      </c>
      <c r="AG148" s="3">
        <v>240.42679000000001</v>
      </c>
      <c r="AH148" s="3">
        <v>240.35311999999999</v>
      </c>
      <c r="AI148" s="3">
        <v>251.48623000000001</v>
      </c>
      <c r="AJ148" s="3">
        <v>263.44623000000001</v>
      </c>
      <c r="AK148" s="3">
        <v>292.45551999999998</v>
      </c>
      <c r="AL148" s="3">
        <v>293.96163999999999</v>
      </c>
      <c r="AM148" s="3">
        <v>305.61304999999999</v>
      </c>
      <c r="AN148" s="3">
        <v>303.55569000000003</v>
      </c>
    </row>
    <row r="149" spans="1:40" x14ac:dyDescent="0.2">
      <c r="A149" s="3" t="s">
        <v>7</v>
      </c>
      <c r="B149" s="3" t="s">
        <v>8</v>
      </c>
      <c r="C149" s="3" t="s">
        <v>9</v>
      </c>
      <c r="D149" s="3" t="s">
        <v>160</v>
      </c>
      <c r="E149" s="3" t="s">
        <v>11</v>
      </c>
      <c r="F149" s="3" t="s">
        <v>12</v>
      </c>
      <c r="G149" s="3">
        <v>0</v>
      </c>
      <c r="H149" s="3">
        <v>3411.5019000000002</v>
      </c>
      <c r="I149" s="3">
        <v>3433.0185999999999</v>
      </c>
      <c r="J149" s="3">
        <v>3463.9387999999999</v>
      </c>
      <c r="K149" s="3">
        <v>3465.0707000000002</v>
      </c>
      <c r="L149" s="3">
        <v>3451.5545999999999</v>
      </c>
      <c r="M149" s="3">
        <v>3286.5596999999998</v>
      </c>
      <c r="N149" s="3">
        <v>3461.0174000000002</v>
      </c>
      <c r="O149" s="3">
        <v>4004.8775000000001</v>
      </c>
      <c r="P149" s="3">
        <v>4864.7147000000004</v>
      </c>
      <c r="Q149" s="3">
        <v>3891.4522000000002</v>
      </c>
      <c r="R149" s="3">
        <v>4306.9117999999999</v>
      </c>
      <c r="S149" s="3">
        <v>4808.6075000000001</v>
      </c>
      <c r="T149" s="3">
        <v>4947.7542000000003</v>
      </c>
      <c r="U149" s="3">
        <v>5309.4871000000003</v>
      </c>
      <c r="V149" s="3">
        <v>5746.5055000000002</v>
      </c>
      <c r="W149" s="3">
        <v>5490.3060999999998</v>
      </c>
      <c r="X149" s="3">
        <v>5347.8293000000003</v>
      </c>
      <c r="Y149" s="3">
        <v>7242.0986000000003</v>
      </c>
      <c r="Z149" s="3">
        <v>5742.9404999999997</v>
      </c>
      <c r="AA149" s="3">
        <v>5993.4404999999997</v>
      </c>
      <c r="AB149" s="3">
        <v>5482.0034999999998</v>
      </c>
      <c r="AC149" s="3">
        <v>5551.7118</v>
      </c>
      <c r="AD149" s="3">
        <v>5761.2803999999996</v>
      </c>
      <c r="AE149" s="3">
        <v>6057.3303999999998</v>
      </c>
      <c r="AF149" s="3">
        <v>6784.3738000000003</v>
      </c>
      <c r="AG149" s="3">
        <v>7418.9912000000004</v>
      </c>
      <c r="AH149" s="3">
        <v>7708.7842000000001</v>
      </c>
      <c r="AI149" s="3">
        <v>7605.7192999999997</v>
      </c>
      <c r="AJ149" s="3">
        <v>7841.1405000000004</v>
      </c>
      <c r="AK149" s="3">
        <v>8415.8315999999995</v>
      </c>
      <c r="AL149" s="3">
        <v>8465.9392000000007</v>
      </c>
      <c r="AM149" s="3">
        <v>8711.4107999999997</v>
      </c>
      <c r="AN149" s="3">
        <v>8574.6173999999992</v>
      </c>
    </row>
    <row r="150" spans="1:40" x14ac:dyDescent="0.2">
      <c r="A150" s="3" t="s">
        <v>7</v>
      </c>
      <c r="B150" s="3" t="s">
        <v>8</v>
      </c>
      <c r="C150" s="3" t="s">
        <v>9</v>
      </c>
      <c r="D150" s="3" t="s">
        <v>161</v>
      </c>
      <c r="E150" s="3" t="s">
        <v>11</v>
      </c>
      <c r="F150" s="3" t="s">
        <v>12</v>
      </c>
      <c r="G150" s="3">
        <v>0</v>
      </c>
      <c r="H150" s="3">
        <v>346473.51</v>
      </c>
      <c r="I150" s="3">
        <v>350617.97</v>
      </c>
      <c r="J150" s="3">
        <v>362359.63</v>
      </c>
      <c r="K150" s="3">
        <v>355703.25</v>
      </c>
      <c r="L150" s="3">
        <v>351244.48</v>
      </c>
      <c r="M150" s="3">
        <v>343473.33</v>
      </c>
      <c r="N150" s="3">
        <v>340703.56</v>
      </c>
      <c r="O150" s="3">
        <v>330885.71999999997</v>
      </c>
      <c r="P150" s="3">
        <v>297083.43</v>
      </c>
      <c r="Q150" s="3">
        <v>290056.14</v>
      </c>
      <c r="R150" s="3">
        <v>281687.25</v>
      </c>
      <c r="S150" s="3">
        <v>285613.26</v>
      </c>
      <c r="T150" s="3">
        <v>269557.13</v>
      </c>
      <c r="U150" s="3">
        <v>280255.55</v>
      </c>
      <c r="V150" s="3">
        <v>274107.15999999997</v>
      </c>
      <c r="W150" s="3">
        <v>273777.7</v>
      </c>
      <c r="X150" s="3">
        <v>293534.90999999997</v>
      </c>
      <c r="Y150" s="3">
        <v>299791.32</v>
      </c>
      <c r="Z150" s="3">
        <v>293841.94</v>
      </c>
      <c r="AA150" s="3">
        <v>280377.68</v>
      </c>
      <c r="AB150" s="3">
        <v>300354.24</v>
      </c>
      <c r="AC150" s="3">
        <v>294276.12</v>
      </c>
      <c r="AD150" s="3">
        <v>286203.81</v>
      </c>
      <c r="AE150" s="3">
        <v>280053.65999999997</v>
      </c>
      <c r="AF150" s="3">
        <v>275119.21000000002</v>
      </c>
      <c r="AG150" s="3">
        <v>281828.53000000003</v>
      </c>
      <c r="AH150" s="3">
        <v>285407.08</v>
      </c>
      <c r="AI150" s="3">
        <v>297616.34000000003</v>
      </c>
      <c r="AJ150" s="3">
        <v>297558.26</v>
      </c>
      <c r="AK150" s="3">
        <v>297616.82</v>
      </c>
      <c r="AL150" s="3">
        <v>281653.33</v>
      </c>
      <c r="AM150" s="3">
        <v>309232.65000000002</v>
      </c>
      <c r="AN150" s="3">
        <v>279543.78000000003</v>
      </c>
    </row>
    <row r="151" spans="1:40" x14ac:dyDescent="0.2">
      <c r="A151" s="3" t="s">
        <v>7</v>
      </c>
      <c r="B151" s="3" t="s">
        <v>8</v>
      </c>
      <c r="C151" s="3" t="s">
        <v>9</v>
      </c>
      <c r="D151" s="3" t="s">
        <v>162</v>
      </c>
      <c r="E151" s="3" t="s">
        <v>11</v>
      </c>
      <c r="F151" s="3" t="s">
        <v>12</v>
      </c>
      <c r="G151" s="3">
        <v>0</v>
      </c>
      <c r="H151" s="3">
        <v>170222.84</v>
      </c>
      <c r="I151" s="3">
        <v>164273.15</v>
      </c>
      <c r="J151" s="3">
        <v>142662.87</v>
      </c>
      <c r="K151" s="3">
        <v>132053.65</v>
      </c>
      <c r="L151" s="3">
        <v>122137.04</v>
      </c>
      <c r="M151" s="3">
        <v>105681.25</v>
      </c>
      <c r="N151" s="3">
        <v>84140.508000000002</v>
      </c>
      <c r="O151" s="3">
        <v>73782.422000000006</v>
      </c>
      <c r="P151" s="3">
        <v>57781.737000000001</v>
      </c>
      <c r="Q151" s="3">
        <v>56420.892</v>
      </c>
      <c r="R151" s="3">
        <v>52849.427000000003</v>
      </c>
      <c r="S151" s="3">
        <v>57849.673999999999</v>
      </c>
      <c r="T151" s="3">
        <v>57628.135999999999</v>
      </c>
      <c r="U151" s="3">
        <v>77365.562999999995</v>
      </c>
      <c r="V151" s="3">
        <v>79018.767000000007</v>
      </c>
      <c r="W151" s="3">
        <v>82403.422000000006</v>
      </c>
      <c r="X151" s="3">
        <v>79060.053</v>
      </c>
      <c r="Y151" s="3">
        <v>65906.608999999997</v>
      </c>
      <c r="Z151" s="3">
        <v>71424.462</v>
      </c>
      <c r="AA151" s="3">
        <v>53891.11</v>
      </c>
      <c r="AB151" s="3">
        <v>50514.981</v>
      </c>
      <c r="AC151" s="3">
        <v>36968.048999999999</v>
      </c>
      <c r="AD151" s="3">
        <v>37156.072999999997</v>
      </c>
      <c r="AE151" s="3">
        <v>26429.103999999999</v>
      </c>
      <c r="AF151" s="3">
        <v>33955.027999999998</v>
      </c>
      <c r="AG151" s="3">
        <v>29753.883000000002</v>
      </c>
      <c r="AH151" s="3">
        <v>31896.553</v>
      </c>
      <c r="AI151" s="3">
        <v>25799.686000000002</v>
      </c>
      <c r="AJ151" s="3">
        <v>25733.56</v>
      </c>
      <c r="AK151" s="3">
        <v>27666.151000000002</v>
      </c>
      <c r="AL151" s="3">
        <v>27683.712</v>
      </c>
      <c r="AM151" s="3">
        <v>30412.744999999999</v>
      </c>
      <c r="AN151" s="3">
        <v>22146.322</v>
      </c>
    </row>
    <row r="152" spans="1:40" x14ac:dyDescent="0.2">
      <c r="A152" s="3" t="s">
        <v>7</v>
      </c>
      <c r="B152" s="3" t="s">
        <v>8</v>
      </c>
      <c r="C152" s="3" t="s">
        <v>9</v>
      </c>
      <c r="D152" s="3" t="s">
        <v>163</v>
      </c>
      <c r="E152" s="3" t="s">
        <v>11</v>
      </c>
      <c r="F152" s="3" t="s">
        <v>12</v>
      </c>
      <c r="G152" s="3">
        <v>0</v>
      </c>
      <c r="H152" s="3">
        <v>50983.995999999999</v>
      </c>
      <c r="I152" s="3">
        <v>43960.936999999998</v>
      </c>
      <c r="J152" s="3">
        <v>41557.294000000002</v>
      </c>
      <c r="K152" s="3">
        <v>39255.75</v>
      </c>
      <c r="L152" s="3">
        <v>40763.266000000003</v>
      </c>
      <c r="M152" s="3">
        <v>43552.737000000001</v>
      </c>
      <c r="N152" s="3">
        <v>42143.17</v>
      </c>
      <c r="O152" s="3">
        <v>44056.963000000003</v>
      </c>
      <c r="P152" s="3">
        <v>48846.514000000003</v>
      </c>
      <c r="Q152" s="3">
        <v>56121.372000000003</v>
      </c>
      <c r="R152" s="3">
        <v>62677.607000000004</v>
      </c>
      <c r="S152" s="3">
        <v>56018.726999999999</v>
      </c>
      <c r="T152" s="3">
        <v>60729.964</v>
      </c>
      <c r="U152" s="3">
        <v>67548.373000000007</v>
      </c>
      <c r="V152" s="3">
        <v>62080.682999999997</v>
      </c>
      <c r="W152" s="3">
        <v>71410.665999999997</v>
      </c>
      <c r="X152" s="3">
        <v>62067.709000000003</v>
      </c>
      <c r="Y152" s="3">
        <v>58118.694000000003</v>
      </c>
      <c r="Z152" s="3">
        <v>49889.932999999997</v>
      </c>
      <c r="AA152" s="3">
        <v>45918.678999999996</v>
      </c>
      <c r="AB152" s="3">
        <v>45346.62</v>
      </c>
      <c r="AC152" s="3">
        <v>47844.41</v>
      </c>
      <c r="AD152" s="3">
        <v>47732.938999999998</v>
      </c>
      <c r="AE152" s="3">
        <v>47028.972000000002</v>
      </c>
      <c r="AF152" s="3">
        <v>42069.652999999998</v>
      </c>
      <c r="AG152" s="3">
        <v>47612.472999999998</v>
      </c>
      <c r="AH152" s="3">
        <v>50294.093999999997</v>
      </c>
      <c r="AI152" s="3">
        <v>74226.517000000007</v>
      </c>
      <c r="AJ152" s="3">
        <v>47186.618999999999</v>
      </c>
      <c r="AK152" s="3">
        <v>42319.224000000002</v>
      </c>
      <c r="AL152" s="3">
        <v>36282.89</v>
      </c>
      <c r="AM152" s="3">
        <v>33063.667000000001</v>
      </c>
      <c r="AN152" s="3">
        <v>34825.271000000001</v>
      </c>
    </row>
    <row r="153" spans="1:40" x14ac:dyDescent="0.2">
      <c r="A153" s="3" t="s">
        <v>7</v>
      </c>
      <c r="B153" s="3" t="s">
        <v>8</v>
      </c>
      <c r="C153" s="3" t="s">
        <v>9</v>
      </c>
      <c r="D153" s="3" t="s">
        <v>164</v>
      </c>
      <c r="E153" s="3" t="s">
        <v>11</v>
      </c>
      <c r="F153" s="3" t="s">
        <v>12</v>
      </c>
      <c r="G153" s="3">
        <v>0</v>
      </c>
      <c r="H153" s="3">
        <v>100693.27</v>
      </c>
      <c r="I153" s="3">
        <v>100859.6</v>
      </c>
      <c r="J153" s="3">
        <v>87519.864000000001</v>
      </c>
      <c r="K153" s="3">
        <v>84076.212</v>
      </c>
      <c r="L153" s="3">
        <v>71520.203999999998</v>
      </c>
      <c r="M153" s="3">
        <v>71788.611999999994</v>
      </c>
      <c r="N153" s="3">
        <v>71252.566000000006</v>
      </c>
      <c r="O153" s="3">
        <v>71298.131999999998</v>
      </c>
      <c r="P153" s="3">
        <v>71210.036999999997</v>
      </c>
      <c r="Q153" s="3">
        <v>70900.209000000003</v>
      </c>
      <c r="R153" s="3">
        <v>69895.577000000005</v>
      </c>
      <c r="S153" s="3">
        <v>71506.547999999995</v>
      </c>
      <c r="T153" s="3">
        <v>73187.596000000005</v>
      </c>
      <c r="U153" s="3">
        <v>74849.179999999993</v>
      </c>
      <c r="V153" s="3">
        <v>76392.524000000005</v>
      </c>
      <c r="W153" s="3">
        <v>77590.425000000003</v>
      </c>
      <c r="X153" s="3">
        <v>80102.837</v>
      </c>
      <c r="Y153" s="3">
        <v>82537.709000000003</v>
      </c>
      <c r="Z153" s="3">
        <v>85137.561000000002</v>
      </c>
      <c r="AA153" s="3">
        <v>87769.017000000007</v>
      </c>
      <c r="AB153" s="3">
        <v>90572.839000000007</v>
      </c>
      <c r="AC153" s="3">
        <v>92975.547000000006</v>
      </c>
      <c r="AD153" s="3">
        <v>125510.14</v>
      </c>
      <c r="AE153" s="3">
        <v>90695.404999999999</v>
      </c>
      <c r="AF153" s="3">
        <v>56338.625999999997</v>
      </c>
      <c r="AG153" s="3">
        <v>22243.083999999999</v>
      </c>
      <c r="AH153" s="3">
        <v>22642.136999999999</v>
      </c>
      <c r="AI153" s="3">
        <v>22568.27</v>
      </c>
      <c r="AJ153" s="3">
        <v>30797.185000000001</v>
      </c>
      <c r="AK153" s="3">
        <v>30796.484</v>
      </c>
      <c r="AL153" s="3">
        <v>29755.612000000001</v>
      </c>
      <c r="AM153" s="3">
        <v>30986.364000000001</v>
      </c>
      <c r="AN153" s="3">
        <v>30784.589</v>
      </c>
    </row>
    <row r="154" spans="1:40" x14ac:dyDescent="0.2">
      <c r="A154" s="3" t="s">
        <v>7</v>
      </c>
      <c r="B154" s="3" t="s">
        <v>8</v>
      </c>
      <c r="C154" s="3" t="s">
        <v>9</v>
      </c>
      <c r="D154" s="3" t="s">
        <v>165</v>
      </c>
      <c r="E154" s="3" t="s">
        <v>11</v>
      </c>
      <c r="F154" s="3" t="s">
        <v>12</v>
      </c>
      <c r="G154" s="3">
        <v>0</v>
      </c>
      <c r="H154" s="3">
        <v>14398.4</v>
      </c>
      <c r="I154" s="3">
        <v>20288.173999999999</v>
      </c>
      <c r="J154" s="3">
        <v>29815.945</v>
      </c>
      <c r="K154" s="3">
        <v>33428.305</v>
      </c>
      <c r="L154" s="3">
        <v>33347.177000000003</v>
      </c>
      <c r="M154" s="3">
        <v>34079.163</v>
      </c>
      <c r="N154" s="3">
        <v>34775.932999999997</v>
      </c>
      <c r="O154" s="3">
        <v>41434.584000000003</v>
      </c>
      <c r="P154" s="3">
        <v>36512.527000000002</v>
      </c>
      <c r="Q154" s="3">
        <v>35708.33</v>
      </c>
      <c r="R154" s="3">
        <v>39089.358</v>
      </c>
      <c r="S154" s="3">
        <v>45446.281999999999</v>
      </c>
      <c r="T154" s="3">
        <v>44736.061999999998</v>
      </c>
      <c r="U154" s="3">
        <v>52664.838000000003</v>
      </c>
      <c r="V154" s="3">
        <v>54327.444000000003</v>
      </c>
      <c r="W154" s="3">
        <v>55471.120999999999</v>
      </c>
      <c r="X154" s="3">
        <v>66511.764999999999</v>
      </c>
      <c r="Y154" s="3">
        <v>66280.732999999993</v>
      </c>
      <c r="Z154" s="3">
        <v>70724.957999999999</v>
      </c>
      <c r="AA154" s="3">
        <v>75439.717999999993</v>
      </c>
      <c r="AB154" s="3">
        <v>79774.044999999998</v>
      </c>
      <c r="AC154" s="3">
        <v>88939.654999999999</v>
      </c>
      <c r="AD154" s="3">
        <v>98965.27</v>
      </c>
      <c r="AE154" s="3">
        <v>98110.402000000002</v>
      </c>
      <c r="AF154" s="3">
        <v>120942.01</v>
      </c>
      <c r="AG154" s="3">
        <v>120782.08</v>
      </c>
      <c r="AH154" s="3">
        <v>116848.15</v>
      </c>
      <c r="AI154" s="3">
        <v>120186.74</v>
      </c>
      <c r="AJ154" s="3">
        <v>122989.13</v>
      </c>
      <c r="AK154" s="3">
        <v>128064.76</v>
      </c>
      <c r="AL154" s="3">
        <v>111255.37</v>
      </c>
      <c r="AM154" s="3">
        <v>118494.66</v>
      </c>
      <c r="AN154" s="3">
        <v>101806.92</v>
      </c>
    </row>
    <row r="155" spans="1:40" x14ac:dyDescent="0.2">
      <c r="A155" s="3" t="s">
        <v>7</v>
      </c>
      <c r="B155" s="3" t="s">
        <v>8</v>
      </c>
      <c r="C155" s="3" t="s">
        <v>9</v>
      </c>
      <c r="D155" s="3" t="s">
        <v>166</v>
      </c>
      <c r="E155" s="3" t="s">
        <v>11</v>
      </c>
      <c r="F155" s="3" t="s">
        <v>12</v>
      </c>
      <c r="G155" s="3">
        <v>0</v>
      </c>
      <c r="H155" s="3">
        <v>147707.03</v>
      </c>
      <c r="I155" s="3">
        <v>112942.39999999999</v>
      </c>
      <c r="J155" s="3">
        <v>101308.04</v>
      </c>
      <c r="K155" s="3">
        <v>90626.748999999996</v>
      </c>
      <c r="L155" s="3">
        <v>89243.191000000006</v>
      </c>
      <c r="M155" s="3">
        <v>94399.714999999997</v>
      </c>
      <c r="N155" s="3">
        <v>98684.914000000004</v>
      </c>
      <c r="O155" s="3">
        <v>87010.611999999994</v>
      </c>
      <c r="P155" s="3">
        <v>71362.721000000005</v>
      </c>
      <c r="Q155" s="3">
        <v>55911.25</v>
      </c>
      <c r="R155" s="3">
        <v>60218.048999999999</v>
      </c>
      <c r="S155" s="3">
        <v>64916.264999999999</v>
      </c>
      <c r="T155" s="3">
        <v>67196.644</v>
      </c>
      <c r="U155" s="3">
        <v>71148.210999999996</v>
      </c>
      <c r="V155" s="3">
        <v>70825.364000000001</v>
      </c>
      <c r="W155" s="3">
        <v>68163.464999999997</v>
      </c>
      <c r="X155" s="3">
        <v>71011.831000000006</v>
      </c>
      <c r="Y155" s="3">
        <v>74896.319000000003</v>
      </c>
      <c r="Z155" s="3">
        <v>73297.025999999998</v>
      </c>
      <c r="AA155" s="3">
        <v>56848.391000000003</v>
      </c>
      <c r="AB155" s="3">
        <v>48609.294999999998</v>
      </c>
      <c r="AC155" s="3">
        <v>55003.796999999999</v>
      </c>
      <c r="AD155" s="3">
        <v>50876.298999999999</v>
      </c>
      <c r="AE155" s="3">
        <v>39010.411</v>
      </c>
      <c r="AF155" s="3">
        <v>27859.597000000002</v>
      </c>
      <c r="AG155" s="3">
        <v>27666.938999999998</v>
      </c>
      <c r="AH155" s="3">
        <v>24087.977999999999</v>
      </c>
      <c r="AI155" s="3">
        <v>29046.002</v>
      </c>
      <c r="AJ155" s="3">
        <v>32003.771000000001</v>
      </c>
      <c r="AK155" s="3">
        <v>28590.739000000001</v>
      </c>
      <c r="AL155" s="3">
        <v>23540.61</v>
      </c>
      <c r="AM155" s="3">
        <v>27860.580999999998</v>
      </c>
      <c r="AN155" s="3">
        <v>19142.594000000001</v>
      </c>
    </row>
    <row r="156" spans="1:40" x14ac:dyDescent="0.2">
      <c r="A156" s="3" t="s">
        <v>7</v>
      </c>
      <c r="B156" s="3" t="s">
        <v>8</v>
      </c>
      <c r="C156" s="3" t="s">
        <v>9</v>
      </c>
      <c r="D156" s="3" t="s">
        <v>167</v>
      </c>
      <c r="E156" s="3" t="s">
        <v>11</v>
      </c>
      <c r="F156" s="3" t="s">
        <v>12</v>
      </c>
      <c r="G156" s="3">
        <v>0</v>
      </c>
      <c r="H156" s="3">
        <v>2428209.2000000002</v>
      </c>
      <c r="I156" s="3">
        <v>2336682.7000000002</v>
      </c>
      <c r="J156" s="3">
        <v>1889481.2</v>
      </c>
      <c r="K156" s="3">
        <v>1734339.4</v>
      </c>
      <c r="L156" s="3">
        <v>1433249.9</v>
      </c>
      <c r="M156" s="3">
        <v>1329313.3</v>
      </c>
      <c r="N156" s="3">
        <v>1225396.2</v>
      </c>
      <c r="O156" s="3">
        <v>1050089</v>
      </c>
      <c r="P156" s="3">
        <v>1012985.6</v>
      </c>
      <c r="Q156" s="3">
        <v>1006050.2</v>
      </c>
      <c r="R156" s="3">
        <v>971448.84</v>
      </c>
      <c r="S156" s="3">
        <v>957908.53</v>
      </c>
      <c r="T156" s="3">
        <v>921213.1</v>
      </c>
      <c r="U156" s="3">
        <v>944835.95</v>
      </c>
      <c r="V156" s="3">
        <v>968576.16</v>
      </c>
      <c r="W156" s="3">
        <v>985799.13</v>
      </c>
      <c r="X156" s="3">
        <v>1041313.1</v>
      </c>
      <c r="Y156" s="3">
        <v>1024785.7</v>
      </c>
      <c r="Z156" s="3">
        <v>1013016.3</v>
      </c>
      <c r="AA156" s="3">
        <v>829113.44</v>
      </c>
      <c r="AB156" s="3">
        <v>901484.85</v>
      </c>
      <c r="AC156" s="3">
        <v>1001752.8</v>
      </c>
      <c r="AD156" s="3">
        <v>1006249.5</v>
      </c>
      <c r="AE156" s="3">
        <v>996768.79</v>
      </c>
      <c r="AF156" s="3">
        <v>947649.2</v>
      </c>
      <c r="AG156" s="3">
        <v>1017916</v>
      </c>
      <c r="AH156" s="3">
        <v>983184.99</v>
      </c>
      <c r="AI156" s="3">
        <v>1024809.9</v>
      </c>
      <c r="AJ156" s="3">
        <v>1085872.1000000001</v>
      </c>
      <c r="AK156" s="3">
        <v>1113002.8</v>
      </c>
      <c r="AL156" s="3">
        <v>1039199.2</v>
      </c>
      <c r="AM156" s="3">
        <v>1158764.5</v>
      </c>
      <c r="AN156" s="3">
        <v>832665.37</v>
      </c>
    </row>
    <row r="157" spans="1:40" x14ac:dyDescent="0.2">
      <c r="A157" s="3" t="s">
        <v>7</v>
      </c>
      <c r="B157" s="3" t="s">
        <v>8</v>
      </c>
      <c r="C157" s="3" t="s">
        <v>9</v>
      </c>
      <c r="D157" s="3" t="s">
        <v>168</v>
      </c>
      <c r="E157" s="3" t="s">
        <v>11</v>
      </c>
      <c r="F157" s="3" t="s">
        <v>12</v>
      </c>
      <c r="G157" s="3">
        <v>0</v>
      </c>
      <c r="H157" s="3">
        <v>3198.4553000000001</v>
      </c>
      <c r="I157" s="3">
        <v>3028.1862999999998</v>
      </c>
      <c r="J157" s="3">
        <v>3239.0832999999998</v>
      </c>
      <c r="K157" s="3">
        <v>3357.8440000000001</v>
      </c>
      <c r="L157" s="3">
        <v>3519.0715</v>
      </c>
      <c r="M157" s="3">
        <v>3705.9562000000001</v>
      </c>
      <c r="N157" s="3">
        <v>3704.7008000000001</v>
      </c>
      <c r="O157" s="3">
        <v>3600.0536000000002</v>
      </c>
      <c r="P157" s="3">
        <v>3831.7262999999998</v>
      </c>
      <c r="Q157" s="3">
        <v>3823.2925</v>
      </c>
      <c r="R157" s="3">
        <v>3816.4414000000002</v>
      </c>
      <c r="S157" s="3">
        <v>3825.6228999999998</v>
      </c>
      <c r="T157" s="3">
        <v>3792.0581999999999</v>
      </c>
      <c r="U157" s="3">
        <v>3425.7622000000001</v>
      </c>
      <c r="V157" s="3">
        <v>3441.8123000000001</v>
      </c>
      <c r="W157" s="3">
        <v>3580.9306999999999</v>
      </c>
      <c r="X157" s="3">
        <v>-2668.6075999999998</v>
      </c>
      <c r="Y157" s="3">
        <v>-2638.1703000000002</v>
      </c>
      <c r="Z157" s="3">
        <v>-2769.3238000000001</v>
      </c>
      <c r="AA157" s="3">
        <v>-2612.2431000000001</v>
      </c>
      <c r="AB157" s="3">
        <v>-2701.9072999999999</v>
      </c>
      <c r="AC157" s="3">
        <v>-2960.0345000000002</v>
      </c>
      <c r="AD157" s="3">
        <v>-3078.558</v>
      </c>
      <c r="AE157" s="3">
        <v>-3153.4225000000001</v>
      </c>
      <c r="AF157" s="3">
        <v>-3129.4944</v>
      </c>
      <c r="AG157" s="3">
        <v>-3148.125</v>
      </c>
      <c r="AH157" s="3">
        <v>-3313.9113000000002</v>
      </c>
      <c r="AI157" s="3">
        <v>-3199.9223000000002</v>
      </c>
      <c r="AJ157" s="3">
        <v>-3217.88</v>
      </c>
      <c r="AK157" s="3">
        <v>-2969.1496000000002</v>
      </c>
      <c r="AL157" s="3">
        <v>-3081.2608</v>
      </c>
      <c r="AM157" s="3">
        <v>-2881.8463999999999</v>
      </c>
      <c r="AN157" s="3">
        <v>-2827.3795</v>
      </c>
    </row>
    <row r="158" spans="1:40" x14ac:dyDescent="0.2">
      <c r="A158" s="3" t="s">
        <v>7</v>
      </c>
      <c r="B158" s="3" t="s">
        <v>8</v>
      </c>
      <c r="C158" s="3" t="s">
        <v>9</v>
      </c>
      <c r="D158" s="3" t="s">
        <v>169</v>
      </c>
      <c r="E158" s="3" t="s">
        <v>11</v>
      </c>
      <c r="F158" s="3" t="s">
        <v>12</v>
      </c>
      <c r="G158" s="3">
        <v>0</v>
      </c>
      <c r="H158" s="3">
        <v>176194.43</v>
      </c>
      <c r="I158" s="3">
        <v>275587.53000000003</v>
      </c>
      <c r="J158" s="3">
        <v>289199.2</v>
      </c>
      <c r="K158" s="3">
        <v>312858.78999999998</v>
      </c>
      <c r="L158" s="3">
        <v>248719.07</v>
      </c>
      <c r="M158" s="3">
        <v>184056.81</v>
      </c>
      <c r="N158" s="3">
        <v>203959.76</v>
      </c>
      <c r="O158" s="3">
        <v>172846.54</v>
      </c>
      <c r="P158" s="3">
        <v>171507.92</v>
      </c>
      <c r="Q158" s="3">
        <v>180919.62</v>
      </c>
      <c r="R158" s="3">
        <v>243416.38</v>
      </c>
      <c r="S158" s="3">
        <v>249208.05</v>
      </c>
      <c r="T158" s="3">
        <v>276398.64</v>
      </c>
      <c r="U158" s="3">
        <v>280655.07</v>
      </c>
      <c r="V158" s="3">
        <v>339471.34</v>
      </c>
      <c r="W158" s="3">
        <v>344046.98</v>
      </c>
      <c r="X158" s="3">
        <v>375686.59</v>
      </c>
      <c r="Y158" s="3">
        <v>342667.98</v>
      </c>
      <c r="Z158" s="3">
        <v>384701.82</v>
      </c>
      <c r="AA158" s="3">
        <v>415604.04</v>
      </c>
      <c r="AB158" s="3">
        <v>463206.35</v>
      </c>
      <c r="AC158" s="3">
        <v>440724.89</v>
      </c>
      <c r="AD158" s="3">
        <v>490096.05</v>
      </c>
      <c r="AE158" s="3">
        <v>496034.11</v>
      </c>
      <c r="AF158" s="3">
        <v>571915.18000000005</v>
      </c>
      <c r="AG158" s="3">
        <v>639358.73</v>
      </c>
      <c r="AH158" s="3">
        <v>586269</v>
      </c>
      <c r="AI158" s="3">
        <v>601087.62</v>
      </c>
      <c r="AJ158" s="3">
        <v>586655.24</v>
      </c>
      <c r="AK158" s="3">
        <v>555238.19999999995</v>
      </c>
      <c r="AL158" s="3">
        <v>540909.54</v>
      </c>
      <c r="AM158" s="3">
        <v>557457.22</v>
      </c>
      <c r="AN158" s="3">
        <v>542404.25</v>
      </c>
    </row>
    <row r="159" spans="1:40" x14ac:dyDescent="0.2">
      <c r="A159" s="3" t="s">
        <v>7</v>
      </c>
      <c r="B159" s="3" t="s">
        <v>8</v>
      </c>
      <c r="C159" s="3" t="s">
        <v>9</v>
      </c>
      <c r="D159" s="3" t="s">
        <v>170</v>
      </c>
      <c r="E159" s="3" t="s">
        <v>11</v>
      </c>
      <c r="F159" s="3" t="s">
        <v>12</v>
      </c>
      <c r="G159" s="3">
        <v>0</v>
      </c>
      <c r="H159" s="3">
        <v>4924.9192000000003</v>
      </c>
      <c r="I159" s="3">
        <v>4593.2882</v>
      </c>
      <c r="J159" s="3">
        <v>4131.7709999999997</v>
      </c>
      <c r="K159" s="3">
        <v>2900.8071</v>
      </c>
      <c r="L159" s="3">
        <v>3983.0219999999999</v>
      </c>
      <c r="M159" s="3">
        <v>4085.0023000000001</v>
      </c>
      <c r="N159" s="3">
        <v>4277.3154999999997</v>
      </c>
      <c r="O159" s="3">
        <v>5188.7979999999998</v>
      </c>
      <c r="P159" s="3">
        <v>4479.9678999999996</v>
      </c>
      <c r="Q159" s="3">
        <v>4864.6180999999997</v>
      </c>
      <c r="R159" s="3">
        <v>5419.4067999999997</v>
      </c>
      <c r="S159" s="3">
        <v>6171.8541999999998</v>
      </c>
      <c r="T159" s="3">
        <v>7757.2062999999998</v>
      </c>
      <c r="U159" s="3">
        <v>8622.4280999999992</v>
      </c>
      <c r="V159" s="3">
        <v>10949.901</v>
      </c>
      <c r="W159" s="3">
        <v>10625.823</v>
      </c>
      <c r="X159" s="3">
        <v>11587.618</v>
      </c>
      <c r="Y159" s="3">
        <v>13597.636</v>
      </c>
      <c r="Z159" s="3">
        <v>14227.543</v>
      </c>
      <c r="AA159" s="3">
        <v>14866.404</v>
      </c>
      <c r="AB159" s="3">
        <v>15202.241</v>
      </c>
      <c r="AC159" s="3">
        <v>14770.056</v>
      </c>
      <c r="AD159" s="3">
        <v>15339.656999999999</v>
      </c>
      <c r="AE159" s="3">
        <v>17158.733</v>
      </c>
      <c r="AF159" s="3">
        <v>17695.953000000001</v>
      </c>
      <c r="AG159" s="3">
        <v>21259.291000000001</v>
      </c>
      <c r="AH159" s="3">
        <v>20330.508999999998</v>
      </c>
      <c r="AI159" s="3">
        <v>22526.501</v>
      </c>
      <c r="AJ159" s="3">
        <v>23390.616000000002</v>
      </c>
      <c r="AK159" s="3">
        <v>23241.625</v>
      </c>
      <c r="AL159" s="3">
        <v>21651.422999999999</v>
      </c>
      <c r="AM159" s="3">
        <v>23337.758000000002</v>
      </c>
      <c r="AN159" s="3">
        <v>23351.166000000001</v>
      </c>
    </row>
    <row r="160" spans="1:40" x14ac:dyDescent="0.2">
      <c r="A160" s="3" t="s">
        <v>7</v>
      </c>
      <c r="B160" s="3" t="s">
        <v>8</v>
      </c>
      <c r="C160" s="3" t="s">
        <v>9</v>
      </c>
      <c r="D160" s="3" t="s">
        <v>171</v>
      </c>
      <c r="E160" s="3" t="s">
        <v>11</v>
      </c>
      <c r="F160" s="3" t="s">
        <v>12</v>
      </c>
      <c r="G160" s="3">
        <v>0</v>
      </c>
      <c r="H160" s="3">
        <v>3691.0019000000002</v>
      </c>
      <c r="I160" s="3">
        <v>3922.4647</v>
      </c>
      <c r="J160" s="3">
        <v>4014.4463000000001</v>
      </c>
      <c r="K160" s="3">
        <v>4159.9777000000004</v>
      </c>
      <c r="L160" s="3">
        <v>4496.6496999999999</v>
      </c>
      <c r="M160" s="3">
        <v>4140.1821</v>
      </c>
      <c r="N160" s="3">
        <v>4378.6448</v>
      </c>
      <c r="O160" s="3">
        <v>3864.3926000000001</v>
      </c>
      <c r="P160" s="3">
        <v>4092.3189000000002</v>
      </c>
      <c r="Q160" s="3">
        <v>4363.1679999999997</v>
      </c>
      <c r="R160" s="3">
        <v>4634.9760999999999</v>
      </c>
      <c r="S160" s="3">
        <v>5005.9762000000001</v>
      </c>
      <c r="T160" s="3">
        <v>5194.6085000000003</v>
      </c>
      <c r="U160" s="3">
        <v>5557.4597999999996</v>
      </c>
      <c r="V160" s="3">
        <v>5864.9209000000001</v>
      </c>
      <c r="W160" s="3">
        <v>6201.2529000000004</v>
      </c>
      <c r="X160" s="3">
        <v>5080.2914000000001</v>
      </c>
      <c r="Y160" s="3">
        <v>5521.5454</v>
      </c>
      <c r="Z160" s="3">
        <v>5409.0424000000003</v>
      </c>
      <c r="AA160" s="3">
        <v>5378.2015000000001</v>
      </c>
      <c r="AB160" s="3">
        <v>7977.5533999999998</v>
      </c>
      <c r="AC160" s="3">
        <v>8517.7782000000007</v>
      </c>
      <c r="AD160" s="3">
        <v>8061.1112000000003</v>
      </c>
      <c r="AE160" s="3">
        <v>8548.6823000000004</v>
      </c>
      <c r="AF160" s="3">
        <v>9501.1136999999999</v>
      </c>
      <c r="AG160" s="3">
        <v>10551.135</v>
      </c>
      <c r="AH160" s="3">
        <v>10786.508</v>
      </c>
      <c r="AI160" s="3">
        <v>10313.146000000001</v>
      </c>
      <c r="AJ160" s="3">
        <v>11471.019</v>
      </c>
      <c r="AK160" s="3">
        <v>12311.155000000001</v>
      </c>
      <c r="AL160" s="3">
        <v>12396.825000000001</v>
      </c>
      <c r="AM160" s="3">
        <v>13237.384</v>
      </c>
      <c r="AN160" s="3">
        <v>13324.01</v>
      </c>
    </row>
    <row r="161" spans="1:40" x14ac:dyDescent="0.2">
      <c r="A161" s="3" t="s">
        <v>7</v>
      </c>
      <c r="B161" s="3" t="s">
        <v>8</v>
      </c>
      <c r="C161" s="3" t="s">
        <v>9</v>
      </c>
      <c r="D161" s="3" t="s">
        <v>172</v>
      </c>
      <c r="E161" s="3" t="s">
        <v>11</v>
      </c>
      <c r="F161" s="3" t="s">
        <v>12</v>
      </c>
      <c r="G161" s="3">
        <v>0</v>
      </c>
      <c r="H161" s="3">
        <v>20108.407999999999</v>
      </c>
      <c r="I161" s="3">
        <v>20452.527999999998</v>
      </c>
      <c r="J161" s="3">
        <v>21924.512999999999</v>
      </c>
      <c r="K161" s="3">
        <v>22950.377</v>
      </c>
      <c r="L161" s="3">
        <v>27714.159</v>
      </c>
      <c r="M161" s="3">
        <v>21375.58</v>
      </c>
      <c r="N161" s="3">
        <v>26733.348000000002</v>
      </c>
      <c r="O161" s="3">
        <v>34350.165000000001</v>
      </c>
      <c r="P161" s="3">
        <v>31117.35</v>
      </c>
      <c r="Q161" s="3">
        <v>35307.874000000003</v>
      </c>
      <c r="R161" s="3">
        <v>37892.661999999997</v>
      </c>
      <c r="S161" s="3">
        <v>38524.650999999998</v>
      </c>
      <c r="T161" s="3">
        <v>36893.035000000003</v>
      </c>
      <c r="U161" s="3">
        <v>38752.745999999999</v>
      </c>
      <c r="V161" s="3">
        <v>36794.277999999998</v>
      </c>
      <c r="W161" s="3">
        <v>28746.774000000001</v>
      </c>
      <c r="X161" s="3">
        <v>33849.546999999999</v>
      </c>
      <c r="Y161" s="3">
        <v>37344.46</v>
      </c>
      <c r="Z161" s="3">
        <v>45167.669000000002</v>
      </c>
      <c r="AA161" s="3">
        <v>70433.418000000005</v>
      </c>
      <c r="AB161" s="3">
        <v>44433.427000000003</v>
      </c>
      <c r="AC161" s="3">
        <v>28085.928</v>
      </c>
      <c r="AD161" s="3">
        <v>46098.722999999998</v>
      </c>
      <c r="AE161" s="3">
        <v>49386.326999999997</v>
      </c>
      <c r="AF161" s="3">
        <v>47593.347000000002</v>
      </c>
      <c r="AG161" s="3">
        <v>60377.714</v>
      </c>
      <c r="AH161" s="3">
        <v>49090.688000000002</v>
      </c>
      <c r="AI161" s="3">
        <v>49767.531999999999</v>
      </c>
      <c r="AJ161" s="3">
        <v>50285.377</v>
      </c>
      <c r="AK161" s="3">
        <v>47746.406999999999</v>
      </c>
      <c r="AL161" s="3">
        <v>46807.243000000002</v>
      </c>
      <c r="AM161" s="3">
        <v>47327.741000000002</v>
      </c>
      <c r="AN161" s="3">
        <v>45335.908000000003</v>
      </c>
    </row>
    <row r="162" spans="1:40" x14ac:dyDescent="0.2">
      <c r="A162" s="3" t="s">
        <v>7</v>
      </c>
      <c r="B162" s="3" t="s">
        <v>8</v>
      </c>
      <c r="C162" s="3" t="s">
        <v>9</v>
      </c>
      <c r="D162" s="3" t="s">
        <v>173</v>
      </c>
      <c r="E162" s="3" t="s">
        <v>11</v>
      </c>
      <c r="F162" s="3" t="s">
        <v>12</v>
      </c>
      <c r="G162" s="3">
        <v>0</v>
      </c>
      <c r="H162" s="3">
        <v>7.3342004000000003</v>
      </c>
      <c r="I162" s="3">
        <v>7.3337667</v>
      </c>
      <c r="J162" s="3">
        <v>7.3336589999999999</v>
      </c>
      <c r="K162" s="3">
        <v>11.000572</v>
      </c>
      <c r="L162" s="3">
        <v>11.000756000000001</v>
      </c>
      <c r="M162" s="3">
        <v>11.000764999999999</v>
      </c>
      <c r="N162" s="3">
        <v>11.000814</v>
      </c>
      <c r="O162" s="3">
        <v>11.001467999999999</v>
      </c>
      <c r="P162" s="3">
        <v>11.001586</v>
      </c>
      <c r="Q162" s="3">
        <v>11.001898000000001</v>
      </c>
      <c r="R162" s="3">
        <v>11.006201000000001</v>
      </c>
      <c r="S162" s="3">
        <v>11.005015</v>
      </c>
      <c r="T162" s="3">
        <v>11.005839999999999</v>
      </c>
      <c r="U162" s="3">
        <v>11.006968000000001</v>
      </c>
      <c r="V162" s="3">
        <v>11.013052999999999</v>
      </c>
      <c r="W162" s="3">
        <v>11.013268</v>
      </c>
      <c r="X162" s="3">
        <v>11.012392999999999</v>
      </c>
      <c r="Y162" s="3">
        <v>11.012423999999999</v>
      </c>
      <c r="Z162" s="3">
        <v>11.01206</v>
      </c>
      <c r="AA162" s="3">
        <v>11.011069000000001</v>
      </c>
      <c r="AB162" s="3">
        <v>11.01038</v>
      </c>
      <c r="AC162" s="3">
        <v>11.010166</v>
      </c>
      <c r="AD162" s="3">
        <v>11.010716</v>
      </c>
      <c r="AE162" s="3">
        <v>11.013054</v>
      </c>
      <c r="AF162" s="3">
        <v>11.013031</v>
      </c>
      <c r="AG162" s="3">
        <v>11.013134000000001</v>
      </c>
      <c r="AH162" s="3">
        <v>11.013684</v>
      </c>
      <c r="AI162" s="3">
        <v>11.014234999999999</v>
      </c>
      <c r="AJ162" s="3">
        <v>11.581576999999999</v>
      </c>
      <c r="AK162" s="3">
        <v>11.390065999999999</v>
      </c>
      <c r="AL162" s="3">
        <v>10.490131999999999</v>
      </c>
      <c r="AM162" s="3">
        <v>10.846453</v>
      </c>
      <c r="AN162" s="3">
        <v>0</v>
      </c>
    </row>
    <row r="163" spans="1:40" x14ac:dyDescent="0.2">
      <c r="A163" s="3" t="s">
        <v>7</v>
      </c>
      <c r="B163" s="3" t="s">
        <v>8</v>
      </c>
      <c r="C163" s="3" t="s">
        <v>9</v>
      </c>
      <c r="D163" s="3" t="s">
        <v>174</v>
      </c>
      <c r="E163" s="3" t="s">
        <v>11</v>
      </c>
      <c r="F163" s="3" t="s">
        <v>12</v>
      </c>
      <c r="G163" s="3">
        <v>0</v>
      </c>
      <c r="H163" s="3">
        <v>240.83635000000001</v>
      </c>
      <c r="I163" s="3">
        <v>258.66100999999998</v>
      </c>
      <c r="J163" s="3">
        <v>264.70632000000001</v>
      </c>
      <c r="K163" s="3">
        <v>282.51303999999999</v>
      </c>
      <c r="L163" s="3">
        <v>300.33138000000002</v>
      </c>
      <c r="M163" s="3">
        <v>284.31484999999998</v>
      </c>
      <c r="N163" s="3">
        <v>268.07157999999998</v>
      </c>
      <c r="O163" s="3">
        <v>251.59819999999999</v>
      </c>
      <c r="P163" s="3">
        <v>238.67988</v>
      </c>
      <c r="Q163" s="3">
        <v>214.78465</v>
      </c>
      <c r="R163" s="3">
        <v>198.47709</v>
      </c>
      <c r="S163" s="3">
        <v>206.48070999999999</v>
      </c>
      <c r="T163" s="3">
        <v>214.50158999999999</v>
      </c>
      <c r="U163" s="3">
        <v>222.64572999999999</v>
      </c>
      <c r="V163" s="3">
        <v>236.94217</v>
      </c>
      <c r="W163" s="3">
        <v>242.01727</v>
      </c>
      <c r="X163" s="3">
        <v>263.43966999999998</v>
      </c>
      <c r="Y163" s="3">
        <v>287.77148999999997</v>
      </c>
      <c r="Z163" s="3">
        <v>308.70729</v>
      </c>
      <c r="AA163" s="3">
        <v>333.04457000000002</v>
      </c>
      <c r="AB163" s="3">
        <v>357.53530000000001</v>
      </c>
      <c r="AC163" s="3">
        <v>373.00468000000001</v>
      </c>
      <c r="AD163" s="3">
        <v>376.95729</v>
      </c>
      <c r="AE163" s="3">
        <v>404.09361999999999</v>
      </c>
      <c r="AF163" s="3">
        <v>357.70524</v>
      </c>
      <c r="AG163" s="3">
        <v>318.93497000000002</v>
      </c>
      <c r="AH163" s="3">
        <v>315.04802000000001</v>
      </c>
      <c r="AI163" s="3">
        <v>311.50166999999999</v>
      </c>
      <c r="AJ163" s="3">
        <v>321.75004999999999</v>
      </c>
      <c r="AK163" s="3">
        <v>347.12772999999999</v>
      </c>
      <c r="AL163" s="3">
        <v>348.49504000000002</v>
      </c>
      <c r="AM163" s="3">
        <v>358.66280999999998</v>
      </c>
      <c r="AN163" s="3">
        <v>349.04906999999997</v>
      </c>
    </row>
    <row r="164" spans="1:40" x14ac:dyDescent="0.2">
      <c r="A164" s="3" t="s">
        <v>7</v>
      </c>
      <c r="B164" s="3" t="s">
        <v>8</v>
      </c>
      <c r="C164" s="3" t="s">
        <v>9</v>
      </c>
      <c r="D164" s="3" t="s">
        <v>175</v>
      </c>
      <c r="E164" s="3" t="s">
        <v>11</v>
      </c>
      <c r="F164" s="3" t="s">
        <v>12</v>
      </c>
      <c r="G164" s="3">
        <v>0</v>
      </c>
      <c r="H164" s="3">
        <v>8666.5846000000001</v>
      </c>
      <c r="I164" s="3">
        <v>8500.1509000000005</v>
      </c>
      <c r="J164" s="3">
        <v>9086.5964000000004</v>
      </c>
      <c r="K164" s="3">
        <v>9509.5892999999996</v>
      </c>
      <c r="L164" s="3">
        <v>10275.216</v>
      </c>
      <c r="M164" s="3">
        <v>10798.321</v>
      </c>
      <c r="N164" s="3">
        <v>10769.182000000001</v>
      </c>
      <c r="O164" s="3">
        <v>10169.773999999999</v>
      </c>
      <c r="P164" s="3">
        <v>11065.308999999999</v>
      </c>
      <c r="Q164" s="3">
        <v>10741.135</v>
      </c>
      <c r="R164" s="3">
        <v>10862.165000000001</v>
      </c>
      <c r="S164" s="3">
        <v>10925.349</v>
      </c>
      <c r="T164" s="3">
        <v>10915.040999999999</v>
      </c>
      <c r="U164" s="3">
        <v>9651.3737999999994</v>
      </c>
      <c r="V164" s="3">
        <v>9648.9773999999998</v>
      </c>
      <c r="W164" s="3">
        <v>10239.879000000001</v>
      </c>
      <c r="X164" s="3">
        <v>10321.266</v>
      </c>
      <c r="Y164" s="3">
        <v>10227.352999999999</v>
      </c>
      <c r="Z164" s="3">
        <v>10250.513999999999</v>
      </c>
      <c r="AA164" s="3">
        <v>10254.998</v>
      </c>
      <c r="AB164" s="3">
        <v>10300.109</v>
      </c>
      <c r="AC164" s="3">
        <v>10296.884</v>
      </c>
      <c r="AD164" s="3">
        <v>10414.561</v>
      </c>
      <c r="AE164" s="3">
        <v>10587.92</v>
      </c>
      <c r="AF164" s="3">
        <v>10694.523999999999</v>
      </c>
      <c r="AG164" s="3">
        <v>10458.989</v>
      </c>
      <c r="AH164" s="3">
        <v>10484.596</v>
      </c>
      <c r="AI164" s="3">
        <v>10492.133</v>
      </c>
      <c r="AJ164" s="3">
        <v>10721.787</v>
      </c>
      <c r="AK164" s="3">
        <v>10764.591</v>
      </c>
      <c r="AL164" s="3">
        <v>10762.356</v>
      </c>
      <c r="AM164" s="3">
        <v>10852.977999999999</v>
      </c>
      <c r="AN164" s="3">
        <v>10851.544</v>
      </c>
    </row>
    <row r="165" spans="1:40" x14ac:dyDescent="0.2">
      <c r="A165" s="3" t="s">
        <v>7</v>
      </c>
      <c r="B165" s="3" t="s">
        <v>8</v>
      </c>
      <c r="C165" s="3" t="s">
        <v>9</v>
      </c>
      <c r="D165" s="3" t="s">
        <v>176</v>
      </c>
      <c r="E165" s="3" t="s">
        <v>11</v>
      </c>
      <c r="F165" s="3" t="s">
        <v>12</v>
      </c>
      <c r="G165" s="3">
        <v>0</v>
      </c>
      <c r="H165" s="3">
        <v>14202.46</v>
      </c>
      <c r="I165" s="3">
        <v>14915.369000000001</v>
      </c>
      <c r="J165" s="3">
        <v>13391.715</v>
      </c>
      <c r="K165" s="3">
        <v>13648.679</v>
      </c>
      <c r="L165" s="3">
        <v>8708.6123000000007</v>
      </c>
      <c r="M165" s="3">
        <v>9060.598</v>
      </c>
      <c r="N165" s="3">
        <v>8460.4030999999995</v>
      </c>
      <c r="O165" s="3">
        <v>9451.0689999999995</v>
      </c>
      <c r="P165" s="3">
        <v>9605.5552000000007</v>
      </c>
      <c r="Q165" s="3">
        <v>9419.8762000000006</v>
      </c>
      <c r="R165" s="3">
        <v>9355.4467999999997</v>
      </c>
      <c r="S165" s="3">
        <v>9492.3626000000004</v>
      </c>
      <c r="T165" s="3">
        <v>9623.1807000000008</v>
      </c>
      <c r="U165" s="3">
        <v>9820.4766</v>
      </c>
      <c r="V165" s="3">
        <v>9655.8562000000002</v>
      </c>
      <c r="W165" s="3">
        <v>9636.5391999999993</v>
      </c>
      <c r="X165" s="3">
        <v>10832.786</v>
      </c>
      <c r="Y165" s="3">
        <v>11681.175999999999</v>
      </c>
      <c r="Z165" s="3">
        <v>12017.308999999999</v>
      </c>
      <c r="AA165" s="3">
        <v>12678.994000000001</v>
      </c>
      <c r="AB165" s="3">
        <v>13463.315000000001</v>
      </c>
      <c r="AC165" s="3">
        <v>14443.093000000001</v>
      </c>
      <c r="AD165" s="3">
        <v>15227.769</v>
      </c>
      <c r="AE165" s="3">
        <v>15752.876</v>
      </c>
      <c r="AF165" s="3">
        <v>16468.832999999999</v>
      </c>
      <c r="AG165" s="3">
        <v>15914.566000000001</v>
      </c>
      <c r="AH165" s="3">
        <v>15845.341</v>
      </c>
      <c r="AI165" s="3">
        <v>15244.293</v>
      </c>
      <c r="AJ165" s="3">
        <v>16650.613000000001</v>
      </c>
      <c r="AK165" s="3">
        <v>17483.865000000002</v>
      </c>
      <c r="AL165" s="3">
        <v>16197.477000000001</v>
      </c>
      <c r="AM165" s="3">
        <v>17160.125</v>
      </c>
      <c r="AN165" s="3">
        <v>16789.73</v>
      </c>
    </row>
    <row r="166" spans="1:40" x14ac:dyDescent="0.2">
      <c r="A166" s="3" t="s">
        <v>7</v>
      </c>
      <c r="B166" s="3" t="s">
        <v>8</v>
      </c>
      <c r="C166" s="3" t="s">
        <v>9</v>
      </c>
      <c r="D166" s="3" t="s">
        <v>177</v>
      </c>
      <c r="E166" s="3" t="s">
        <v>11</v>
      </c>
      <c r="F166" s="3" t="s">
        <v>12</v>
      </c>
      <c r="G166" s="3">
        <v>0</v>
      </c>
      <c r="H166" s="3">
        <v>181.34587999999999</v>
      </c>
      <c r="I166" s="3">
        <v>186.06862000000001</v>
      </c>
      <c r="J166" s="3">
        <v>187.02202</v>
      </c>
      <c r="K166" s="3">
        <v>186.15198000000001</v>
      </c>
      <c r="L166" s="3">
        <v>186.35998000000001</v>
      </c>
      <c r="M166" s="3">
        <v>200.39041</v>
      </c>
      <c r="N166" s="3">
        <v>200.30937</v>
      </c>
      <c r="O166" s="3">
        <v>205.51533000000001</v>
      </c>
      <c r="P166" s="3">
        <v>212.5907</v>
      </c>
      <c r="Q166" s="3">
        <v>216.33658</v>
      </c>
      <c r="R166" s="3">
        <v>222.44683000000001</v>
      </c>
      <c r="S166" s="3">
        <v>223.8974</v>
      </c>
      <c r="T166" s="3">
        <v>226.38339999999999</v>
      </c>
      <c r="U166" s="3">
        <v>235.87886</v>
      </c>
      <c r="V166" s="3">
        <v>240.18772000000001</v>
      </c>
      <c r="W166" s="3">
        <v>242.68869000000001</v>
      </c>
      <c r="X166" s="3">
        <v>241.87569999999999</v>
      </c>
      <c r="Y166" s="3">
        <v>240.81810999999999</v>
      </c>
      <c r="Z166" s="3">
        <v>234.93908999999999</v>
      </c>
      <c r="AA166" s="3">
        <v>212.07386</v>
      </c>
      <c r="AB166" s="3">
        <v>216.88179</v>
      </c>
      <c r="AC166" s="3">
        <v>213.78959</v>
      </c>
      <c r="AD166" s="3">
        <v>201.02139</v>
      </c>
      <c r="AE166" s="3">
        <v>180.77856</v>
      </c>
      <c r="AF166" s="3">
        <v>168.4923</v>
      </c>
      <c r="AG166" s="3">
        <v>175.02203</v>
      </c>
      <c r="AH166" s="3">
        <v>172.75097</v>
      </c>
      <c r="AI166" s="3">
        <v>172.01348999999999</v>
      </c>
      <c r="AJ166" s="3">
        <v>170.13186999999999</v>
      </c>
      <c r="AK166" s="3">
        <v>166.57272</v>
      </c>
      <c r="AL166" s="3">
        <v>147.40563</v>
      </c>
      <c r="AM166" s="3">
        <v>156.43010000000001</v>
      </c>
      <c r="AN166" s="3">
        <v>-1.9220283</v>
      </c>
    </row>
    <row r="167" spans="1:40" x14ac:dyDescent="0.2">
      <c r="A167" s="3" t="s">
        <v>7</v>
      </c>
      <c r="B167" s="3" t="s">
        <v>8</v>
      </c>
      <c r="C167" s="3" t="s">
        <v>9</v>
      </c>
      <c r="D167" s="3" t="s">
        <v>178</v>
      </c>
      <c r="E167" s="3" t="s">
        <v>11</v>
      </c>
      <c r="F167" s="3" t="s">
        <v>12</v>
      </c>
      <c r="G167" s="3">
        <v>0</v>
      </c>
      <c r="H167" s="3">
        <v>6072.8514999999998</v>
      </c>
      <c r="I167" s="3">
        <v>5911.4528</v>
      </c>
      <c r="J167" s="3">
        <v>6228.8963999999996</v>
      </c>
      <c r="K167" s="3">
        <v>6353.8217999999997</v>
      </c>
      <c r="L167" s="3">
        <v>6719.7819</v>
      </c>
      <c r="M167" s="3">
        <v>7022.6611000000003</v>
      </c>
      <c r="N167" s="3">
        <v>6947.1716999999999</v>
      </c>
      <c r="O167" s="3">
        <v>6595.3386</v>
      </c>
      <c r="P167" s="3">
        <v>6991.9934000000003</v>
      </c>
      <c r="Q167" s="3">
        <v>6825.6378000000004</v>
      </c>
      <c r="R167" s="3">
        <v>6736.9881999999998</v>
      </c>
      <c r="S167" s="3">
        <v>6779.5853999999999</v>
      </c>
      <c r="T167" s="3">
        <v>6884.0418</v>
      </c>
      <c r="U167" s="3">
        <v>6179.7025999999996</v>
      </c>
      <c r="V167" s="3">
        <v>6160.3293000000003</v>
      </c>
      <c r="W167" s="3">
        <v>6419.4759000000004</v>
      </c>
      <c r="X167" s="3">
        <v>6411.6840000000002</v>
      </c>
      <c r="Y167" s="3">
        <v>6477.5585000000001</v>
      </c>
      <c r="Z167" s="3">
        <v>6493.4255000000003</v>
      </c>
      <c r="AA167" s="3">
        <v>6516.0618999999997</v>
      </c>
      <c r="AB167" s="3">
        <v>6583.4183000000003</v>
      </c>
      <c r="AC167" s="3">
        <v>6617.7915000000003</v>
      </c>
      <c r="AD167" s="3">
        <v>6641.9326000000001</v>
      </c>
      <c r="AE167" s="3">
        <v>6732.2601999999997</v>
      </c>
      <c r="AF167" s="3">
        <v>6765.9102000000003</v>
      </c>
      <c r="AG167" s="3">
        <v>6798.7052000000003</v>
      </c>
      <c r="AH167" s="3">
        <v>6878.6148000000003</v>
      </c>
      <c r="AI167" s="3">
        <v>6958.7879000000003</v>
      </c>
      <c r="AJ167" s="3">
        <v>7038.9840999999997</v>
      </c>
      <c r="AK167" s="3">
        <v>7119.7665999999999</v>
      </c>
      <c r="AL167" s="3">
        <v>7199.9440000000004</v>
      </c>
      <c r="AM167" s="3">
        <v>7380.5244000000002</v>
      </c>
      <c r="AN167" s="3">
        <v>7418.9877999999999</v>
      </c>
    </row>
    <row r="168" spans="1:40" x14ac:dyDescent="0.2">
      <c r="A168" s="3" t="s">
        <v>7</v>
      </c>
      <c r="B168" s="3" t="s">
        <v>8</v>
      </c>
      <c r="C168" s="3" t="s">
        <v>9</v>
      </c>
      <c r="D168" s="3" t="s">
        <v>179</v>
      </c>
      <c r="E168" s="3" t="s">
        <v>11</v>
      </c>
      <c r="F168" s="3" t="s">
        <v>12</v>
      </c>
      <c r="G168" s="3">
        <v>0</v>
      </c>
      <c r="H168" s="3">
        <v>49422.688999999998</v>
      </c>
      <c r="I168" s="3">
        <v>26872.920999999998</v>
      </c>
      <c r="J168" s="3">
        <v>34644.781999999999</v>
      </c>
      <c r="K168" s="3">
        <v>27612.611000000001</v>
      </c>
      <c r="L168" s="3">
        <v>26438.887999999999</v>
      </c>
      <c r="M168" s="3">
        <v>28542.460999999999</v>
      </c>
      <c r="N168" s="3">
        <v>36652.351000000002</v>
      </c>
      <c r="O168" s="3">
        <v>40691.493999999999</v>
      </c>
      <c r="P168" s="3">
        <v>43279.544000000002</v>
      </c>
      <c r="Q168" s="3">
        <v>25428.931</v>
      </c>
      <c r="R168" s="3">
        <v>35336.201999999997</v>
      </c>
      <c r="S168" s="3">
        <v>40495.385000000002</v>
      </c>
      <c r="T168" s="3">
        <v>43942.726999999999</v>
      </c>
      <c r="U168" s="3">
        <v>47815.347000000002</v>
      </c>
      <c r="V168" s="3">
        <v>53342.188000000002</v>
      </c>
      <c r="W168" s="3">
        <v>45076.033000000003</v>
      </c>
      <c r="X168" s="3">
        <v>52931.55</v>
      </c>
      <c r="Y168" s="3">
        <v>48682.374000000003</v>
      </c>
      <c r="Z168" s="3">
        <v>45504.745000000003</v>
      </c>
      <c r="AA168" s="3">
        <v>36859.24</v>
      </c>
      <c r="AB168" s="3">
        <v>35307.114000000001</v>
      </c>
      <c r="AC168" s="3">
        <v>38781.337</v>
      </c>
      <c r="AD168" s="3">
        <v>33404.902999999998</v>
      </c>
      <c r="AE168" s="3">
        <v>33585.394</v>
      </c>
      <c r="AF168" s="3">
        <v>35481.773000000001</v>
      </c>
      <c r="AG168" s="3">
        <v>46289.572999999997</v>
      </c>
      <c r="AH168" s="3">
        <v>48465.561000000002</v>
      </c>
      <c r="AI168" s="3">
        <v>47359.214999999997</v>
      </c>
      <c r="AJ168" s="3">
        <v>48068.52</v>
      </c>
      <c r="AK168" s="3">
        <v>48307.09</v>
      </c>
      <c r="AL168" s="3">
        <v>47455.088000000003</v>
      </c>
      <c r="AM168" s="3">
        <v>45578.845999999998</v>
      </c>
      <c r="AN168" s="3">
        <v>45144.034</v>
      </c>
    </row>
    <row r="169" spans="1:40" x14ac:dyDescent="0.2">
      <c r="A169" s="3" t="s">
        <v>7</v>
      </c>
      <c r="B169" s="3" t="s">
        <v>8</v>
      </c>
      <c r="C169" s="3" t="s">
        <v>9</v>
      </c>
      <c r="D169" s="3" t="s">
        <v>180</v>
      </c>
      <c r="E169" s="3" t="s">
        <v>11</v>
      </c>
      <c r="F169" s="3" t="s">
        <v>12</v>
      </c>
      <c r="G169" s="3">
        <v>0</v>
      </c>
      <c r="H169" s="3">
        <v>4706.2977000000001</v>
      </c>
      <c r="I169" s="3">
        <v>4547.0002000000004</v>
      </c>
      <c r="J169" s="3">
        <v>4877.8239000000003</v>
      </c>
      <c r="K169" s="3">
        <v>4969.4057000000003</v>
      </c>
      <c r="L169" s="3">
        <v>5468.4047</v>
      </c>
      <c r="M169" s="3">
        <v>5854.7430000000004</v>
      </c>
      <c r="N169" s="3">
        <v>5843.7317000000003</v>
      </c>
      <c r="O169" s="3">
        <v>5667.0111999999999</v>
      </c>
      <c r="P169" s="3">
        <v>6039.8935000000001</v>
      </c>
      <c r="Q169" s="3">
        <v>5970.5365000000002</v>
      </c>
      <c r="R169" s="3">
        <v>5987.1412</v>
      </c>
      <c r="S169" s="3">
        <v>6078.2058999999999</v>
      </c>
      <c r="T169" s="3">
        <v>6172.0905000000002</v>
      </c>
      <c r="U169" s="3">
        <v>5585.1634000000004</v>
      </c>
      <c r="V169" s="3">
        <v>5844.9393</v>
      </c>
      <c r="W169" s="3">
        <v>6104.6403</v>
      </c>
      <c r="X169" s="3">
        <v>6173.0133999999998</v>
      </c>
      <c r="Y169" s="3">
        <v>6389.7277999999997</v>
      </c>
      <c r="Z169" s="3">
        <v>6446.4637000000002</v>
      </c>
      <c r="AA169" s="3">
        <v>6512.6252000000004</v>
      </c>
      <c r="AB169" s="3">
        <v>6513.1646000000001</v>
      </c>
      <c r="AC169" s="3">
        <v>6415.8221999999996</v>
      </c>
      <c r="AD169" s="3">
        <v>6472.1866</v>
      </c>
      <c r="AE169" s="3">
        <v>6639.9126999999999</v>
      </c>
      <c r="AF169" s="3">
        <v>6745.3314</v>
      </c>
      <c r="AG169" s="3">
        <v>7161.6884</v>
      </c>
      <c r="AH169" s="3">
        <v>6920.4979000000003</v>
      </c>
      <c r="AI169" s="3">
        <v>6625.3168999999998</v>
      </c>
      <c r="AJ169" s="3">
        <v>6688.9147000000003</v>
      </c>
      <c r="AK169" s="3">
        <v>6663.2489999999998</v>
      </c>
      <c r="AL169" s="3">
        <v>6532.8859000000002</v>
      </c>
      <c r="AM169" s="3">
        <v>6666.8739999999998</v>
      </c>
      <c r="AN169" s="3">
        <v>6532.3441000000003</v>
      </c>
    </row>
    <row r="170" spans="1:40" x14ac:dyDescent="0.2">
      <c r="A170" s="3" t="s">
        <v>7</v>
      </c>
      <c r="B170" s="3" t="s">
        <v>8</v>
      </c>
      <c r="C170" s="3" t="s">
        <v>9</v>
      </c>
      <c r="D170" s="3" t="s">
        <v>181</v>
      </c>
      <c r="E170" s="3" t="s">
        <v>11</v>
      </c>
      <c r="F170" s="3" t="s">
        <v>12</v>
      </c>
      <c r="G170" s="3">
        <v>0</v>
      </c>
      <c r="H170" s="3">
        <v>51.832984000000003</v>
      </c>
      <c r="I170" s="3">
        <v>51.886355999999999</v>
      </c>
      <c r="J170" s="3">
        <v>51.842534999999998</v>
      </c>
      <c r="K170" s="3">
        <v>51.854488000000003</v>
      </c>
      <c r="L170" s="3">
        <v>51.876390999999998</v>
      </c>
      <c r="M170" s="3">
        <v>51.873164000000003</v>
      </c>
      <c r="N170" s="3">
        <v>51.881419999999999</v>
      </c>
      <c r="O170" s="3">
        <v>51.887182000000003</v>
      </c>
      <c r="P170" s="3">
        <v>-312.55923999999999</v>
      </c>
      <c r="Q170" s="3">
        <v>-318.07972999999998</v>
      </c>
      <c r="R170" s="3">
        <v>-323.27893</v>
      </c>
      <c r="S170" s="3">
        <v>-324.46782999999999</v>
      </c>
      <c r="T170" s="3">
        <v>-322.11741999999998</v>
      </c>
      <c r="U170" s="3">
        <v>-320.15012000000002</v>
      </c>
      <c r="V170" s="3">
        <v>-318.23043999999999</v>
      </c>
      <c r="W170" s="3">
        <v>-319.71857</v>
      </c>
      <c r="X170" s="3">
        <v>-316.10343</v>
      </c>
      <c r="Y170" s="3">
        <v>-318.85055</v>
      </c>
      <c r="Z170" s="3">
        <v>-321.90465</v>
      </c>
      <c r="AA170" s="3">
        <v>-318.32056</v>
      </c>
      <c r="AB170" s="3">
        <v>-314.64265</v>
      </c>
      <c r="AC170" s="3">
        <v>-314.42090000000002</v>
      </c>
      <c r="AD170" s="3">
        <v>-306.90436999999997</v>
      </c>
      <c r="AE170" s="3">
        <v>-328.28377999999998</v>
      </c>
      <c r="AF170" s="3">
        <v>-350.03302000000002</v>
      </c>
      <c r="AG170" s="3">
        <v>-372.09895</v>
      </c>
      <c r="AH170" s="3">
        <v>-385.58571000000001</v>
      </c>
      <c r="AI170" s="3">
        <v>-373.74054000000001</v>
      </c>
      <c r="AJ170" s="3">
        <v>-361.90661</v>
      </c>
      <c r="AK170" s="3">
        <v>-357.97384</v>
      </c>
      <c r="AL170" s="3">
        <v>-373.12693000000002</v>
      </c>
      <c r="AM170" s="3">
        <v>-361.66347000000002</v>
      </c>
      <c r="AN170" s="3">
        <v>-375.25783999999999</v>
      </c>
    </row>
    <row r="171" spans="1:40" x14ac:dyDescent="0.2">
      <c r="A171" s="3" t="s">
        <v>7</v>
      </c>
      <c r="B171" s="3" t="s">
        <v>8</v>
      </c>
      <c r="C171" s="3" t="s">
        <v>9</v>
      </c>
      <c r="D171" s="3" t="s">
        <v>182</v>
      </c>
      <c r="E171" s="3" t="s">
        <v>11</v>
      </c>
      <c r="F171" s="3" t="s">
        <v>12</v>
      </c>
      <c r="G171" s="3">
        <v>0</v>
      </c>
      <c r="H171" s="3">
        <v>2946.4077000000002</v>
      </c>
      <c r="I171" s="3">
        <v>3234.1952000000001</v>
      </c>
      <c r="J171" s="3">
        <v>3079.5931</v>
      </c>
      <c r="K171" s="3">
        <v>3038.9216000000001</v>
      </c>
      <c r="L171" s="3">
        <v>3000.7266</v>
      </c>
      <c r="M171" s="3">
        <v>2989.2302</v>
      </c>
      <c r="N171" s="3">
        <v>2985.0066000000002</v>
      </c>
      <c r="O171" s="3">
        <v>2985.3694</v>
      </c>
      <c r="P171" s="3">
        <v>2978.2266</v>
      </c>
      <c r="Q171" s="3">
        <v>2948.1133</v>
      </c>
      <c r="R171" s="3">
        <v>2996.5929999999998</v>
      </c>
      <c r="S171" s="3">
        <v>3159.5598</v>
      </c>
      <c r="T171" s="3">
        <v>2336.7267999999999</v>
      </c>
      <c r="U171" s="3">
        <v>2300.6145000000001</v>
      </c>
      <c r="V171" s="3">
        <v>2307.8200999999999</v>
      </c>
      <c r="W171" s="3">
        <v>2340.0666999999999</v>
      </c>
      <c r="X171" s="3">
        <v>2500.4931999999999</v>
      </c>
      <c r="Y171" s="3">
        <v>2516.9537</v>
      </c>
      <c r="Z171" s="3">
        <v>2692.9479999999999</v>
      </c>
      <c r="AA171" s="3">
        <v>2751.8607999999999</v>
      </c>
      <c r="AB171" s="3">
        <v>3152.4814999999999</v>
      </c>
      <c r="AC171" s="3">
        <v>2936.4839999999999</v>
      </c>
      <c r="AD171" s="3">
        <v>3391.9807999999998</v>
      </c>
      <c r="AE171" s="3">
        <v>3501.4504000000002</v>
      </c>
      <c r="AF171" s="3">
        <v>3565.8036999999999</v>
      </c>
      <c r="AG171" s="3">
        <v>3463.1655999999998</v>
      </c>
      <c r="AH171" s="3">
        <v>3036.3850000000002</v>
      </c>
      <c r="AI171" s="3">
        <v>3234.6655999999998</v>
      </c>
      <c r="AJ171" s="3">
        <v>3648.2170999999998</v>
      </c>
      <c r="AK171" s="3">
        <v>3685.2357000000002</v>
      </c>
      <c r="AL171" s="3">
        <v>3220.1907999999999</v>
      </c>
      <c r="AM171" s="3">
        <v>3772.4578999999999</v>
      </c>
      <c r="AN171" s="3">
        <v>3801.9843999999998</v>
      </c>
    </row>
    <row r="172" spans="1:40" x14ac:dyDescent="0.2">
      <c r="A172" s="3" t="s">
        <v>7</v>
      </c>
      <c r="B172" s="3" t="s">
        <v>8</v>
      </c>
      <c r="C172" s="3" t="s">
        <v>9</v>
      </c>
      <c r="D172" s="3" t="s">
        <v>183</v>
      </c>
      <c r="E172" s="3" t="s">
        <v>11</v>
      </c>
      <c r="F172" s="3" t="s">
        <v>12</v>
      </c>
      <c r="G172" s="3">
        <v>0</v>
      </c>
      <c r="H172" s="3">
        <v>52009.324000000001</v>
      </c>
      <c r="I172" s="3">
        <v>43004.133999999998</v>
      </c>
      <c r="J172" s="3">
        <v>37967.017999999996</v>
      </c>
      <c r="K172" s="3">
        <v>35623.894999999997</v>
      </c>
      <c r="L172" s="3">
        <v>33621.945</v>
      </c>
      <c r="M172" s="3">
        <v>34567.712</v>
      </c>
      <c r="N172" s="3">
        <v>34534.85</v>
      </c>
      <c r="O172" s="3">
        <v>34826.048000000003</v>
      </c>
      <c r="P172" s="3">
        <v>33490.883000000002</v>
      </c>
      <c r="Q172" s="3">
        <v>33466.654999999999</v>
      </c>
      <c r="R172" s="3">
        <v>31650.901000000002</v>
      </c>
      <c r="S172" s="3">
        <v>34448.633000000002</v>
      </c>
      <c r="T172" s="3">
        <v>32713.111000000001</v>
      </c>
      <c r="U172" s="3">
        <v>33576.981</v>
      </c>
      <c r="V172" s="3">
        <v>34094.141000000003</v>
      </c>
      <c r="W172" s="3">
        <v>37973.338000000003</v>
      </c>
      <c r="X172" s="3">
        <v>34645.764000000003</v>
      </c>
      <c r="Y172" s="3">
        <v>33503.951000000001</v>
      </c>
      <c r="Z172" s="3">
        <v>35012.423000000003</v>
      </c>
      <c r="AA172" s="3">
        <v>31487.154999999999</v>
      </c>
      <c r="AB172" s="3">
        <v>33140.741999999998</v>
      </c>
      <c r="AC172" s="3">
        <v>32363.013999999999</v>
      </c>
      <c r="AD172" s="3">
        <v>29151.892</v>
      </c>
      <c r="AE172" s="3">
        <v>28090.194</v>
      </c>
      <c r="AF172" s="3">
        <v>28364.519</v>
      </c>
      <c r="AG172" s="3">
        <v>28647.455000000002</v>
      </c>
      <c r="AH172" s="3">
        <v>29024.080000000002</v>
      </c>
      <c r="AI172" s="3">
        <v>30324.38</v>
      </c>
      <c r="AJ172" s="3">
        <v>31289.822</v>
      </c>
      <c r="AK172" s="3">
        <v>28193.253000000001</v>
      </c>
      <c r="AL172" s="3">
        <v>23336.494999999999</v>
      </c>
      <c r="AM172" s="3">
        <v>27457.126</v>
      </c>
      <c r="AN172" s="3">
        <v>21505.417000000001</v>
      </c>
    </row>
    <row r="173" spans="1:40" x14ac:dyDescent="0.2">
      <c r="A173" s="3" t="s">
        <v>7</v>
      </c>
      <c r="B173" s="3" t="s">
        <v>8</v>
      </c>
      <c r="C173" s="3" t="s">
        <v>9</v>
      </c>
      <c r="D173" s="3" t="s">
        <v>184</v>
      </c>
      <c r="E173" s="3" t="s">
        <v>11</v>
      </c>
      <c r="F173" s="3" t="s">
        <v>12</v>
      </c>
      <c r="G173" s="3">
        <v>0</v>
      </c>
      <c r="H173" s="3">
        <v>10630.666999999999</v>
      </c>
      <c r="I173" s="3">
        <v>9156.7582000000002</v>
      </c>
      <c r="J173" s="3">
        <v>8950.6450999999997</v>
      </c>
      <c r="K173" s="3">
        <v>9311.5526000000009</v>
      </c>
      <c r="L173" s="3">
        <v>9516.2412000000004</v>
      </c>
      <c r="M173" s="3">
        <v>10150.962</v>
      </c>
      <c r="N173" s="3">
        <v>10223.148999999999</v>
      </c>
      <c r="O173" s="3">
        <v>10519.353999999999</v>
      </c>
      <c r="P173" s="3">
        <v>9907.3171999999995</v>
      </c>
      <c r="Q173" s="3">
        <v>9245.7803999999996</v>
      </c>
      <c r="R173" s="3">
        <v>8788.9542999999994</v>
      </c>
      <c r="S173" s="3">
        <v>9989.7685000000001</v>
      </c>
      <c r="T173" s="3">
        <v>9136.2870999999996</v>
      </c>
      <c r="U173" s="3">
        <v>9144.8400999999994</v>
      </c>
      <c r="V173" s="3">
        <v>9458.0337</v>
      </c>
      <c r="W173" s="3">
        <v>9647.0805999999993</v>
      </c>
      <c r="X173" s="3">
        <v>9873.4838</v>
      </c>
      <c r="Y173" s="3">
        <v>9728.7227000000003</v>
      </c>
      <c r="Z173" s="3">
        <v>10917.38</v>
      </c>
      <c r="AA173" s="3">
        <v>8910.098</v>
      </c>
      <c r="AB173" s="3">
        <v>9239.9933999999994</v>
      </c>
      <c r="AC173" s="3">
        <v>9239.3448000000008</v>
      </c>
      <c r="AD173" s="3">
        <v>8700.9945000000007</v>
      </c>
      <c r="AE173" s="3">
        <v>9773.2049999999999</v>
      </c>
      <c r="AF173" s="3">
        <v>14224.771000000001</v>
      </c>
      <c r="AG173" s="3">
        <v>14410.284</v>
      </c>
      <c r="AH173" s="3">
        <v>15372.315000000001</v>
      </c>
      <c r="AI173" s="3">
        <v>15524.659</v>
      </c>
      <c r="AJ173" s="3">
        <v>15526.262000000001</v>
      </c>
      <c r="AK173" s="3">
        <v>10655.669</v>
      </c>
      <c r="AL173" s="3">
        <v>9674.3032999999996</v>
      </c>
      <c r="AM173" s="3">
        <v>9917.5931999999993</v>
      </c>
      <c r="AN173" s="3">
        <v>10506.536</v>
      </c>
    </row>
    <row r="174" spans="1:40" x14ac:dyDescent="0.2">
      <c r="A174" s="3" t="s">
        <v>7</v>
      </c>
      <c r="B174" s="3" t="s">
        <v>8</v>
      </c>
      <c r="C174" s="3" t="s">
        <v>9</v>
      </c>
      <c r="D174" s="3" t="s">
        <v>185</v>
      </c>
      <c r="E174" s="3" t="s">
        <v>11</v>
      </c>
      <c r="F174" s="3" t="s">
        <v>12</v>
      </c>
      <c r="G174" s="3">
        <v>0</v>
      </c>
      <c r="H174" s="3">
        <v>9541.9523000000008</v>
      </c>
      <c r="I174" s="3">
        <v>10049.545</v>
      </c>
      <c r="J174" s="3">
        <v>10870.317999999999</v>
      </c>
      <c r="K174" s="3">
        <v>14858.136</v>
      </c>
      <c r="L174" s="3">
        <v>15803.733</v>
      </c>
      <c r="M174" s="3">
        <v>15238.665999999999</v>
      </c>
      <c r="N174" s="3">
        <v>16542.985000000001</v>
      </c>
      <c r="O174" s="3">
        <v>10741.299000000001</v>
      </c>
      <c r="P174" s="3">
        <v>10575.42</v>
      </c>
      <c r="Q174" s="3">
        <v>7371.2534999999998</v>
      </c>
      <c r="R174" s="3">
        <v>5076.6742999999997</v>
      </c>
      <c r="S174" s="3">
        <v>5094.8535000000002</v>
      </c>
      <c r="T174" s="3">
        <v>6948.1486000000004</v>
      </c>
      <c r="U174" s="3">
        <v>10345.403</v>
      </c>
      <c r="V174" s="3">
        <v>11991.261</v>
      </c>
      <c r="W174" s="3">
        <v>8867.8726999999999</v>
      </c>
      <c r="X174" s="3">
        <v>1713.3217999999999</v>
      </c>
      <c r="Y174" s="3">
        <v>3095.6896000000002</v>
      </c>
      <c r="Z174" s="3">
        <v>1242.9455</v>
      </c>
      <c r="AA174" s="3">
        <v>-2222.3416999999999</v>
      </c>
      <c r="AB174" s="3">
        <v>1277.8505</v>
      </c>
      <c r="AC174" s="3">
        <v>-3438.7606000000001</v>
      </c>
      <c r="AD174" s="3">
        <v>-5955.6844000000001</v>
      </c>
      <c r="AE174" s="3">
        <v>-5660.1792999999998</v>
      </c>
      <c r="AF174" s="3">
        <v>-5905.7070999999996</v>
      </c>
      <c r="AG174" s="3">
        <v>-5194.8917000000001</v>
      </c>
      <c r="AH174" s="3">
        <v>-3835.3247999999999</v>
      </c>
      <c r="AI174" s="3">
        <v>1435.9221</v>
      </c>
      <c r="AJ174" s="3">
        <v>4193.7758000000003</v>
      </c>
      <c r="AK174" s="3">
        <v>693.81952000000001</v>
      </c>
      <c r="AL174" s="3">
        <v>-6560.2102000000004</v>
      </c>
      <c r="AM174" s="3">
        <v>-4765.0550000000003</v>
      </c>
      <c r="AN174" s="3">
        <v>-5991.8860999999997</v>
      </c>
    </row>
    <row r="175" spans="1:40" x14ac:dyDescent="0.2">
      <c r="A175" s="3" t="s">
        <v>7</v>
      </c>
      <c r="B175" s="3" t="s">
        <v>8</v>
      </c>
      <c r="C175" s="3" t="s">
        <v>9</v>
      </c>
      <c r="D175" s="3" t="s">
        <v>186</v>
      </c>
      <c r="E175" s="3" t="s">
        <v>11</v>
      </c>
      <c r="F175" s="3" t="s">
        <v>12</v>
      </c>
      <c r="G175" s="3">
        <v>0</v>
      </c>
      <c r="H175" s="3">
        <v>1488.7557999999999</v>
      </c>
      <c r="I175" s="3">
        <v>1384.7864999999999</v>
      </c>
      <c r="J175" s="3">
        <v>1394.6373000000001</v>
      </c>
      <c r="K175" s="3">
        <v>1298.2607</v>
      </c>
      <c r="L175" s="3">
        <v>1718.2285999999999</v>
      </c>
      <c r="M175" s="3">
        <v>1754.8344999999999</v>
      </c>
      <c r="N175" s="3">
        <v>1471.0864999999999</v>
      </c>
      <c r="O175" s="3">
        <v>1794.9929999999999</v>
      </c>
      <c r="P175" s="3">
        <v>1872.2094</v>
      </c>
      <c r="Q175" s="3">
        <v>1935.0256999999999</v>
      </c>
      <c r="R175" s="3">
        <v>1897.5775000000001</v>
      </c>
      <c r="S175" s="3">
        <v>1782.3173999999999</v>
      </c>
      <c r="T175" s="3">
        <v>1759.6461999999999</v>
      </c>
      <c r="U175" s="3">
        <v>1597.1306999999999</v>
      </c>
      <c r="V175" s="3">
        <v>1591.3373999999999</v>
      </c>
      <c r="W175" s="3">
        <v>1638.2899</v>
      </c>
      <c r="X175" s="3">
        <v>1636.6894</v>
      </c>
      <c r="Y175" s="3">
        <v>1669.4356</v>
      </c>
      <c r="Z175" s="3">
        <v>1654.4815000000001</v>
      </c>
      <c r="AA175" s="3">
        <v>1691.1190999999999</v>
      </c>
      <c r="AB175" s="3">
        <v>1638.6215</v>
      </c>
      <c r="AC175" s="3">
        <v>1642.6733999999999</v>
      </c>
      <c r="AD175" s="3">
        <v>1811.6487999999999</v>
      </c>
      <c r="AE175" s="3">
        <v>2163.7883000000002</v>
      </c>
      <c r="AF175" s="3">
        <v>1525.8162</v>
      </c>
      <c r="AG175" s="3">
        <v>1598.8035</v>
      </c>
      <c r="AH175" s="3">
        <v>1804.2949000000001</v>
      </c>
      <c r="AI175" s="3">
        <v>1606.3032000000001</v>
      </c>
      <c r="AJ175" s="3">
        <v>1647.1757</v>
      </c>
      <c r="AK175" s="3">
        <v>1599.5698</v>
      </c>
      <c r="AL175" s="3">
        <v>1456.7146</v>
      </c>
      <c r="AM175" s="3">
        <v>1565.547</v>
      </c>
      <c r="AN175" s="3">
        <v>1662.0065</v>
      </c>
    </row>
    <row r="176" spans="1:40" x14ac:dyDescent="0.2">
      <c r="A176" s="3" t="s">
        <v>7</v>
      </c>
      <c r="B176" s="3" t="s">
        <v>8</v>
      </c>
      <c r="C176" s="3" t="s">
        <v>9</v>
      </c>
      <c r="D176" s="3" t="s">
        <v>187</v>
      </c>
      <c r="E176" s="3" t="s">
        <v>11</v>
      </c>
      <c r="F176" s="3" t="s">
        <v>12</v>
      </c>
      <c r="G176" s="3">
        <v>0</v>
      </c>
      <c r="H176" s="3">
        <v>151.67366999999999</v>
      </c>
      <c r="I176" s="3">
        <v>174.05704</v>
      </c>
      <c r="J176" s="3">
        <v>173.66668999999999</v>
      </c>
      <c r="K176" s="3">
        <v>184.71999</v>
      </c>
      <c r="L176" s="3">
        <v>202.99814000000001</v>
      </c>
      <c r="M176" s="3">
        <v>199.28424000000001</v>
      </c>
      <c r="N176" s="3">
        <v>235.94954999999999</v>
      </c>
      <c r="O176" s="3">
        <v>342.30306000000002</v>
      </c>
      <c r="P176" s="3">
        <v>433.96692000000002</v>
      </c>
      <c r="Q176" s="3">
        <v>511.07684</v>
      </c>
      <c r="R176" s="3">
        <v>573.92078000000004</v>
      </c>
      <c r="S176" s="3">
        <v>636.39076999999997</v>
      </c>
      <c r="T176" s="3">
        <v>541.01949000000002</v>
      </c>
      <c r="U176" s="3">
        <v>550.89310999999998</v>
      </c>
      <c r="V176" s="3">
        <v>739.59520999999995</v>
      </c>
      <c r="W176" s="3">
        <v>691.51985000000002</v>
      </c>
      <c r="X176" s="3">
        <v>735.63010999999995</v>
      </c>
      <c r="Y176" s="3">
        <v>643.95943</v>
      </c>
      <c r="Z176" s="3">
        <v>694.99581000000001</v>
      </c>
      <c r="AA176" s="3">
        <v>526.66291999999999</v>
      </c>
      <c r="AB176" s="3">
        <v>445.97462000000002</v>
      </c>
      <c r="AC176" s="3">
        <v>328.73248000000001</v>
      </c>
      <c r="AD176" s="3">
        <v>424.31223999999997</v>
      </c>
      <c r="AE176" s="3">
        <v>332.92187000000001</v>
      </c>
      <c r="AF176" s="3">
        <v>490.89994000000002</v>
      </c>
      <c r="AG176" s="3">
        <v>483.24263000000002</v>
      </c>
      <c r="AH176" s="3">
        <v>596.89149999999995</v>
      </c>
      <c r="AI176" s="3">
        <v>589.79366000000005</v>
      </c>
      <c r="AJ176" s="3">
        <v>520.10191999999995</v>
      </c>
      <c r="AK176" s="3">
        <v>528.95872999999995</v>
      </c>
      <c r="AL176" s="3">
        <v>537.58367999999996</v>
      </c>
      <c r="AM176" s="3">
        <v>558.16889000000003</v>
      </c>
      <c r="AN176" s="3">
        <v>0</v>
      </c>
    </row>
    <row r="177" spans="1:40" x14ac:dyDescent="0.2">
      <c r="A177" s="3" t="s">
        <v>7</v>
      </c>
      <c r="B177" s="3" t="s">
        <v>8</v>
      </c>
      <c r="C177" s="3" t="s">
        <v>9</v>
      </c>
      <c r="D177" s="3" t="s">
        <v>188</v>
      </c>
      <c r="E177" s="3" t="s">
        <v>11</v>
      </c>
      <c r="F177" s="3" t="s">
        <v>12</v>
      </c>
      <c r="G177" s="3">
        <v>0</v>
      </c>
      <c r="H177" s="3">
        <v>34579.807999999997</v>
      </c>
      <c r="I177" s="3">
        <v>38593.091</v>
      </c>
      <c r="J177" s="3">
        <v>38240.616999999998</v>
      </c>
      <c r="K177" s="3">
        <v>39700.580999999998</v>
      </c>
      <c r="L177" s="3">
        <v>40196.794000000002</v>
      </c>
      <c r="M177" s="3">
        <v>40885.896999999997</v>
      </c>
      <c r="N177" s="3">
        <v>42033.853000000003</v>
      </c>
      <c r="O177" s="3">
        <v>44576.06</v>
      </c>
      <c r="P177" s="3">
        <v>48827.983999999997</v>
      </c>
      <c r="Q177" s="3">
        <v>50819.417999999998</v>
      </c>
      <c r="R177" s="3">
        <v>49493.03</v>
      </c>
      <c r="S177" s="3">
        <v>47911.917999999998</v>
      </c>
      <c r="T177" s="3">
        <v>38708.462</v>
      </c>
      <c r="U177" s="3">
        <v>53551.77</v>
      </c>
      <c r="V177" s="3">
        <v>50320.07</v>
      </c>
      <c r="W177" s="3">
        <v>49862.750999999997</v>
      </c>
      <c r="X177" s="3">
        <v>53485.349000000002</v>
      </c>
      <c r="Y177" s="3">
        <v>66230.392000000007</v>
      </c>
      <c r="Z177" s="3">
        <v>67599.706000000006</v>
      </c>
      <c r="AA177" s="3">
        <v>62484.712</v>
      </c>
      <c r="AB177" s="3">
        <v>61931.123</v>
      </c>
      <c r="AC177" s="3">
        <v>56318.305999999997</v>
      </c>
      <c r="AD177" s="3">
        <v>44158.769</v>
      </c>
      <c r="AE177" s="3">
        <v>36051.442999999999</v>
      </c>
      <c r="AF177" s="3">
        <v>29925.786</v>
      </c>
      <c r="AG177" s="3">
        <v>28769.764999999999</v>
      </c>
      <c r="AH177" s="3">
        <v>29079.201000000001</v>
      </c>
      <c r="AI177" s="3">
        <v>27337.445</v>
      </c>
      <c r="AJ177" s="3">
        <v>37804.504000000001</v>
      </c>
      <c r="AK177" s="3">
        <v>37824.267999999996</v>
      </c>
      <c r="AL177" s="3">
        <v>35652.589999999997</v>
      </c>
      <c r="AM177" s="3">
        <v>36941.904000000002</v>
      </c>
      <c r="AN177" s="3">
        <v>38187.017</v>
      </c>
    </row>
    <row r="178" spans="1:40" x14ac:dyDescent="0.2">
      <c r="A178" s="3" t="s">
        <v>7</v>
      </c>
      <c r="B178" s="3" t="s">
        <v>8</v>
      </c>
      <c r="C178" s="3" t="s">
        <v>9</v>
      </c>
      <c r="D178" s="3" t="s">
        <v>189</v>
      </c>
      <c r="E178" s="3" t="s">
        <v>11</v>
      </c>
      <c r="F178" s="3" t="s">
        <v>12</v>
      </c>
      <c r="G178" s="3">
        <v>0</v>
      </c>
      <c r="H178" s="3">
        <v>29.354661</v>
      </c>
      <c r="I178" s="3">
        <v>29.361633000000001</v>
      </c>
      <c r="J178" s="3">
        <v>33.027771000000001</v>
      </c>
      <c r="K178" s="3">
        <v>40.361500999999997</v>
      </c>
      <c r="L178" s="3">
        <v>44.026581</v>
      </c>
      <c r="M178" s="3">
        <v>47.687348999999998</v>
      </c>
      <c r="N178" s="3">
        <v>47.688589999999998</v>
      </c>
      <c r="O178" s="3">
        <v>55.019570999999999</v>
      </c>
      <c r="P178" s="3">
        <v>58.688223000000001</v>
      </c>
      <c r="Q178" s="3">
        <v>66.023368000000005</v>
      </c>
      <c r="R178" s="3">
        <v>69.733228999999994</v>
      </c>
      <c r="S178" s="3">
        <v>73.416821999999996</v>
      </c>
      <c r="T178" s="3">
        <v>99.108695999999995</v>
      </c>
      <c r="U178" s="3">
        <v>102.7884</v>
      </c>
      <c r="V178" s="3">
        <v>102.78935</v>
      </c>
      <c r="W178" s="3">
        <v>121.18317999999999</v>
      </c>
      <c r="X178" s="3">
        <v>143.19665000000001</v>
      </c>
      <c r="Y178" s="3">
        <v>165.21647999999999</v>
      </c>
      <c r="Z178" s="3">
        <v>172.55736999999999</v>
      </c>
      <c r="AA178" s="3">
        <v>179.95541</v>
      </c>
      <c r="AB178" s="3">
        <v>183.61072999999999</v>
      </c>
      <c r="AC178" s="3">
        <v>183.59933000000001</v>
      </c>
      <c r="AD178" s="3">
        <v>183.87576999999999</v>
      </c>
      <c r="AE178" s="3">
        <v>187.58035000000001</v>
      </c>
      <c r="AF178" s="3">
        <v>198.62848</v>
      </c>
      <c r="AG178" s="3">
        <v>205.98718</v>
      </c>
      <c r="AH178" s="3">
        <v>216.99135999999999</v>
      </c>
      <c r="AI178" s="3">
        <v>231.67289</v>
      </c>
      <c r="AJ178" s="3">
        <v>237.51176000000001</v>
      </c>
      <c r="AK178" s="3">
        <v>242.70625000000001</v>
      </c>
      <c r="AL178" s="3">
        <v>221.99423999999999</v>
      </c>
      <c r="AM178" s="3">
        <v>219.63312999999999</v>
      </c>
      <c r="AN178" s="3">
        <v>223.01418000000001</v>
      </c>
    </row>
    <row r="179" spans="1:40" x14ac:dyDescent="0.2">
      <c r="A179" s="3" t="s">
        <v>7</v>
      </c>
      <c r="B179" s="3" t="s">
        <v>8</v>
      </c>
      <c r="C179" s="3" t="s">
        <v>9</v>
      </c>
      <c r="D179" s="3" t="s">
        <v>190</v>
      </c>
      <c r="E179" s="3" t="s">
        <v>11</v>
      </c>
      <c r="F179" s="3" t="s">
        <v>12</v>
      </c>
      <c r="G179" s="3">
        <v>0</v>
      </c>
      <c r="H179" s="3">
        <v>464.69314000000003</v>
      </c>
      <c r="I179" s="3">
        <v>467.32134000000002</v>
      </c>
      <c r="J179" s="3">
        <v>498.72933999999998</v>
      </c>
      <c r="K179" s="3">
        <v>-46103.18</v>
      </c>
      <c r="L179" s="3">
        <v>-44432.432000000001</v>
      </c>
      <c r="M179" s="3">
        <v>-42757.417999999998</v>
      </c>
      <c r="N179" s="3">
        <v>-41081.413999999997</v>
      </c>
      <c r="O179" s="3">
        <v>-39414.311999999998</v>
      </c>
      <c r="P179" s="3">
        <v>-37741.004999999997</v>
      </c>
      <c r="Q179" s="3">
        <v>-26206.424999999999</v>
      </c>
      <c r="R179" s="3">
        <v>-44975.357000000004</v>
      </c>
      <c r="S179" s="3">
        <v>-44140.241999999998</v>
      </c>
      <c r="T179" s="3">
        <v>-43260.398999999998</v>
      </c>
      <c r="U179" s="3">
        <v>-37099.347999999998</v>
      </c>
      <c r="V179" s="3">
        <v>-31659.276000000002</v>
      </c>
      <c r="W179" s="3">
        <v>-26242.044000000002</v>
      </c>
      <c r="X179" s="3">
        <v>-20819.186000000002</v>
      </c>
      <c r="Y179" s="3">
        <v>-15341.772000000001</v>
      </c>
      <c r="Z179" s="3">
        <v>-9984.9241000000002</v>
      </c>
      <c r="AA179" s="3">
        <v>-4598.42</v>
      </c>
      <c r="AB179" s="3">
        <v>822.03454999999997</v>
      </c>
      <c r="AC179" s="3">
        <v>-7157.4304000000002</v>
      </c>
      <c r="AD179" s="3">
        <v>-7397.2605000000003</v>
      </c>
      <c r="AE179" s="3">
        <v>-7302.0114999999996</v>
      </c>
      <c r="AF179" s="3">
        <v>-7012.3099000000002</v>
      </c>
      <c r="AG179" s="3">
        <v>-7057.0246999999999</v>
      </c>
      <c r="AH179" s="3">
        <v>-6798.4993999999997</v>
      </c>
      <c r="AI179" s="3">
        <v>-6808.8746000000001</v>
      </c>
      <c r="AJ179" s="3">
        <v>-6831.3858</v>
      </c>
      <c r="AK179" s="3">
        <v>-6882.0533999999998</v>
      </c>
      <c r="AL179" s="3">
        <v>-6995.7097000000003</v>
      </c>
      <c r="AM179" s="3">
        <v>-6839.6926000000003</v>
      </c>
      <c r="AN179" s="3">
        <v>-7310.9638999999997</v>
      </c>
    </row>
    <row r="180" spans="1:40" x14ac:dyDescent="0.2">
      <c r="A180" s="3" t="s">
        <v>7</v>
      </c>
      <c r="B180" s="3" t="s">
        <v>8</v>
      </c>
      <c r="C180" s="3" t="s">
        <v>9</v>
      </c>
      <c r="D180" s="3" t="s">
        <v>191</v>
      </c>
      <c r="E180" s="3" t="s">
        <v>11</v>
      </c>
      <c r="F180" s="3" t="s">
        <v>12</v>
      </c>
      <c r="G180" s="3">
        <v>0</v>
      </c>
      <c r="H180" s="3">
        <v>11650.522999999999</v>
      </c>
      <c r="I180" s="3">
        <v>11454.22</v>
      </c>
      <c r="J180" s="3">
        <v>12389.441000000001</v>
      </c>
      <c r="K180" s="3">
        <v>12977.087</v>
      </c>
      <c r="L180" s="3">
        <v>13866.146000000001</v>
      </c>
      <c r="M180" s="3">
        <v>12144.044</v>
      </c>
      <c r="N180" s="3">
        <v>14260.73</v>
      </c>
      <c r="O180" s="3">
        <v>14303.22</v>
      </c>
      <c r="P180" s="3">
        <v>14921.678</v>
      </c>
      <c r="Q180" s="3">
        <v>15948.057000000001</v>
      </c>
      <c r="R180" s="3">
        <v>15927.034</v>
      </c>
      <c r="S180" s="3">
        <v>16248.710999999999</v>
      </c>
      <c r="T180" s="3">
        <v>17173.25</v>
      </c>
      <c r="U180" s="3">
        <v>17748.269</v>
      </c>
      <c r="V180" s="3">
        <v>18087.695</v>
      </c>
      <c r="W180" s="3">
        <v>18474.469000000001</v>
      </c>
      <c r="X180" s="3">
        <v>18713.550999999999</v>
      </c>
      <c r="Y180" s="3">
        <v>19003.098999999998</v>
      </c>
      <c r="Z180" s="3">
        <v>19553.504000000001</v>
      </c>
      <c r="AA180" s="3">
        <v>21220.106</v>
      </c>
      <c r="AB180" s="3">
        <v>21444.835999999999</v>
      </c>
      <c r="AC180" s="3">
        <v>19941.394</v>
      </c>
      <c r="AD180" s="3">
        <v>19564.901000000002</v>
      </c>
      <c r="AE180" s="3">
        <v>19719.135999999999</v>
      </c>
      <c r="AF180" s="3">
        <v>20031.776999999998</v>
      </c>
      <c r="AG180" s="3">
        <v>20899.519</v>
      </c>
      <c r="AH180" s="3">
        <v>20755.05</v>
      </c>
      <c r="AI180" s="3">
        <v>20546.57</v>
      </c>
      <c r="AJ180" s="3">
        <v>20382.415000000001</v>
      </c>
      <c r="AK180" s="3">
        <v>20816.734</v>
      </c>
      <c r="AL180" s="3">
        <v>20730.773000000001</v>
      </c>
      <c r="AM180" s="3">
        <v>20970.807000000001</v>
      </c>
      <c r="AN180" s="3">
        <v>20988.546999999999</v>
      </c>
    </row>
    <row r="181" spans="1:40" x14ac:dyDescent="0.2">
      <c r="A181" s="3" t="s">
        <v>7</v>
      </c>
      <c r="B181" s="3" t="s">
        <v>8</v>
      </c>
      <c r="C181" s="3" t="s">
        <v>9</v>
      </c>
      <c r="D181" s="3" t="s">
        <v>192</v>
      </c>
      <c r="E181" s="3" t="s">
        <v>11</v>
      </c>
      <c r="F181" s="3" t="s">
        <v>12</v>
      </c>
      <c r="G181" s="3">
        <v>0</v>
      </c>
      <c r="H181" s="3">
        <v>283324.32</v>
      </c>
      <c r="I181" s="3">
        <v>331814.43</v>
      </c>
      <c r="J181" s="3">
        <v>350936.17</v>
      </c>
      <c r="K181" s="3">
        <v>373539.41</v>
      </c>
      <c r="L181" s="3">
        <v>384273.39</v>
      </c>
      <c r="M181" s="3">
        <v>404702.21</v>
      </c>
      <c r="N181" s="3">
        <v>420310.96</v>
      </c>
      <c r="O181" s="3">
        <v>424717.37</v>
      </c>
      <c r="P181" s="3">
        <v>405482.09</v>
      </c>
      <c r="Q181" s="3">
        <v>406041.9</v>
      </c>
      <c r="R181" s="3">
        <v>129238.92</v>
      </c>
      <c r="S181" s="3">
        <v>128962.99</v>
      </c>
      <c r="T181" s="3">
        <v>149834.45000000001</v>
      </c>
      <c r="U181" s="3">
        <v>156013.82999999999</v>
      </c>
      <c r="V181" s="3">
        <v>165139.66</v>
      </c>
      <c r="W181" s="3">
        <v>166377.82</v>
      </c>
      <c r="X181" s="3">
        <v>164819.15</v>
      </c>
      <c r="Y181" s="3">
        <v>165298.14000000001</v>
      </c>
      <c r="Z181" s="3">
        <v>165443.99</v>
      </c>
      <c r="AA181" s="3">
        <v>162693.92000000001</v>
      </c>
      <c r="AB181" s="3">
        <v>180431.32</v>
      </c>
      <c r="AC181" s="3">
        <v>169686.5</v>
      </c>
      <c r="AD181" s="3">
        <v>177747.32</v>
      </c>
      <c r="AE181" s="3">
        <v>173978.57</v>
      </c>
      <c r="AF181" s="3">
        <v>155954.53</v>
      </c>
      <c r="AG181" s="3">
        <v>171777.01</v>
      </c>
      <c r="AH181" s="3">
        <v>185197.79</v>
      </c>
      <c r="AI181" s="3">
        <v>188398.4</v>
      </c>
      <c r="AJ181" s="3">
        <v>191544.45</v>
      </c>
      <c r="AK181" s="3">
        <v>187109.11</v>
      </c>
      <c r="AL181" s="3">
        <v>177041.09</v>
      </c>
      <c r="AM181" s="3">
        <v>174047.86</v>
      </c>
      <c r="AN181" s="3">
        <v>164621.32</v>
      </c>
    </row>
    <row r="182" spans="1:40" x14ac:dyDescent="0.2">
      <c r="A182" s="3" t="s">
        <v>7</v>
      </c>
      <c r="B182" s="3" t="s">
        <v>8</v>
      </c>
      <c r="C182" s="3" t="s">
        <v>9</v>
      </c>
      <c r="D182" s="3" t="s">
        <v>193</v>
      </c>
      <c r="E182" s="3" t="s">
        <v>11</v>
      </c>
      <c r="F182" s="3" t="s">
        <v>12</v>
      </c>
      <c r="G182" s="3">
        <v>0</v>
      </c>
      <c r="H182" s="3">
        <v>15903.843999999999</v>
      </c>
      <c r="I182" s="3">
        <v>15481.227000000001</v>
      </c>
      <c r="J182" s="3">
        <v>12388.753000000001</v>
      </c>
      <c r="K182" s="3">
        <v>10105.396000000001</v>
      </c>
      <c r="L182" s="3">
        <v>4976.4778999999999</v>
      </c>
      <c r="M182" s="3">
        <v>2961.6257000000001</v>
      </c>
      <c r="N182" s="3">
        <v>1482.979</v>
      </c>
      <c r="O182" s="3">
        <v>1628.6153999999999</v>
      </c>
      <c r="P182" s="3">
        <v>794.60249999999996</v>
      </c>
      <c r="Q182" s="3">
        <v>898.99775999999997</v>
      </c>
      <c r="R182" s="3">
        <v>801.91458999999998</v>
      </c>
      <c r="S182" s="3">
        <v>1021.3805</v>
      </c>
      <c r="T182" s="3">
        <v>838.35521000000006</v>
      </c>
      <c r="U182" s="3">
        <v>994.57758000000001</v>
      </c>
      <c r="V182" s="3">
        <v>1418.0443</v>
      </c>
      <c r="W182" s="3">
        <v>737.26826000000005</v>
      </c>
      <c r="X182" s="3">
        <v>1537.9851000000001</v>
      </c>
      <c r="Y182" s="3">
        <v>596.08758999999998</v>
      </c>
      <c r="Z182" s="3">
        <v>577.60572999999999</v>
      </c>
      <c r="AA182" s="3">
        <v>50.571131000000001</v>
      </c>
      <c r="AB182" s="3">
        <v>-54.248564999999999</v>
      </c>
      <c r="AC182" s="3">
        <v>-14.235096</v>
      </c>
      <c r="AD182" s="3">
        <v>495.79752000000002</v>
      </c>
      <c r="AE182" s="3">
        <v>584.75297999999998</v>
      </c>
      <c r="AF182" s="3">
        <v>1845.117</v>
      </c>
      <c r="AG182" s="3">
        <v>2175.8845999999999</v>
      </c>
      <c r="AH182" s="3">
        <v>2841.6734000000001</v>
      </c>
      <c r="AI182" s="3">
        <v>4111.6194999999998</v>
      </c>
      <c r="AJ182" s="3">
        <v>3560.3845000000001</v>
      </c>
      <c r="AK182" s="3">
        <v>3536.5898000000002</v>
      </c>
      <c r="AL182" s="3">
        <v>3536.2566999999999</v>
      </c>
      <c r="AM182" s="3">
        <v>3569.1952999999999</v>
      </c>
      <c r="AN182" s="3">
        <v>3236.3606</v>
      </c>
    </row>
    <row r="183" spans="1:40" x14ac:dyDescent="0.2">
      <c r="A183" s="3" t="s">
        <v>7</v>
      </c>
      <c r="B183" s="3" t="s">
        <v>8</v>
      </c>
      <c r="C183" s="3" t="s">
        <v>9</v>
      </c>
      <c r="D183" s="3" t="s">
        <v>194</v>
      </c>
      <c r="E183" s="3" t="s">
        <v>11</v>
      </c>
      <c r="F183" s="3" t="s">
        <v>12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</row>
    <row r="184" spans="1:40" x14ac:dyDescent="0.2">
      <c r="A184" s="3" t="s">
        <v>7</v>
      </c>
      <c r="B184" s="3" t="s">
        <v>8</v>
      </c>
      <c r="C184" s="3" t="s">
        <v>9</v>
      </c>
      <c r="D184" s="3" t="s">
        <v>195</v>
      </c>
      <c r="E184" s="3" t="s">
        <v>11</v>
      </c>
      <c r="F184" s="3" t="s">
        <v>12</v>
      </c>
      <c r="G184" s="3">
        <v>0</v>
      </c>
      <c r="H184" s="3">
        <v>18108.438999999998</v>
      </c>
      <c r="I184" s="3">
        <v>18126.512999999999</v>
      </c>
      <c r="J184" s="3">
        <v>14909.734</v>
      </c>
      <c r="K184" s="3">
        <v>12985.38</v>
      </c>
      <c r="L184" s="3">
        <v>15601.98</v>
      </c>
      <c r="M184" s="3">
        <v>17026.341</v>
      </c>
      <c r="N184" s="3">
        <v>16757.821</v>
      </c>
      <c r="O184" s="3">
        <v>17723.501</v>
      </c>
      <c r="P184" s="3">
        <v>19500.522000000001</v>
      </c>
      <c r="Q184" s="3">
        <v>24130.363000000001</v>
      </c>
      <c r="R184" s="3">
        <v>25194.048999999999</v>
      </c>
      <c r="S184" s="3">
        <v>24337.806</v>
      </c>
      <c r="T184" s="3">
        <v>24527.644</v>
      </c>
      <c r="U184" s="3">
        <v>26234.22</v>
      </c>
      <c r="V184" s="3">
        <v>26280.416000000001</v>
      </c>
      <c r="W184" s="3">
        <v>28231.73</v>
      </c>
      <c r="X184" s="3">
        <v>29904.025000000001</v>
      </c>
      <c r="Y184" s="3">
        <v>34688.230000000003</v>
      </c>
      <c r="Z184" s="3">
        <v>38121.466</v>
      </c>
      <c r="AA184" s="3">
        <v>33639.745999999999</v>
      </c>
      <c r="AB184" s="3">
        <v>38687.777999999998</v>
      </c>
      <c r="AC184" s="3">
        <v>42339.555999999997</v>
      </c>
      <c r="AD184" s="3">
        <v>44471.430999999997</v>
      </c>
      <c r="AE184" s="3">
        <v>48859.514999999999</v>
      </c>
      <c r="AF184" s="3">
        <v>49486.330999999998</v>
      </c>
      <c r="AG184" s="3">
        <v>51109.436000000002</v>
      </c>
      <c r="AH184" s="3">
        <v>50944.103999999999</v>
      </c>
      <c r="AI184" s="3">
        <v>50737.56</v>
      </c>
      <c r="AJ184" s="3">
        <v>54662.781000000003</v>
      </c>
      <c r="AK184" s="3">
        <v>53572.165999999997</v>
      </c>
      <c r="AL184" s="3">
        <v>62355.506999999998</v>
      </c>
      <c r="AM184" s="3">
        <v>64986.705999999998</v>
      </c>
      <c r="AN184" s="3">
        <v>64476.678999999996</v>
      </c>
    </row>
    <row r="185" spans="1:40" x14ac:dyDescent="0.2">
      <c r="A185" s="3" t="s">
        <v>7</v>
      </c>
      <c r="B185" s="3" t="s">
        <v>8</v>
      </c>
      <c r="C185" s="3" t="s">
        <v>9</v>
      </c>
      <c r="D185" s="3" t="s">
        <v>196</v>
      </c>
      <c r="E185" s="3" t="s">
        <v>11</v>
      </c>
      <c r="F185" s="3" t="s">
        <v>12</v>
      </c>
      <c r="G185" s="3">
        <v>0</v>
      </c>
      <c r="H185" s="3">
        <v>2486.2806999999998</v>
      </c>
      <c r="I185" s="3">
        <v>2979.9946</v>
      </c>
      <c r="J185" s="3">
        <v>3109.9485</v>
      </c>
      <c r="K185" s="3">
        <v>3196.8379</v>
      </c>
      <c r="L185" s="3">
        <v>3167.3009999999999</v>
      </c>
      <c r="M185" s="3">
        <v>3159.0275000000001</v>
      </c>
      <c r="N185" s="3">
        <v>3154.9854</v>
      </c>
      <c r="O185" s="3">
        <v>3138.2465000000002</v>
      </c>
      <c r="P185" s="3">
        <v>3139.1509000000001</v>
      </c>
      <c r="Q185" s="3">
        <v>3148.3969000000002</v>
      </c>
      <c r="R185" s="3">
        <v>3200.8856000000001</v>
      </c>
      <c r="S185" s="3">
        <v>2984.3923</v>
      </c>
      <c r="T185" s="3">
        <v>3836.8020000000001</v>
      </c>
      <c r="U185" s="3">
        <v>4044.3072999999999</v>
      </c>
      <c r="V185" s="3">
        <v>4459.915</v>
      </c>
      <c r="W185" s="3">
        <v>3842.8350999999998</v>
      </c>
      <c r="X185" s="3">
        <v>4036.8254000000002</v>
      </c>
      <c r="Y185" s="3">
        <v>4005.4258</v>
      </c>
      <c r="Z185" s="3">
        <v>4003.1109000000001</v>
      </c>
      <c r="AA185" s="3">
        <v>4039.4142000000002</v>
      </c>
      <c r="AB185" s="3">
        <v>4021.9317999999998</v>
      </c>
      <c r="AC185" s="3">
        <v>4057.7274000000002</v>
      </c>
      <c r="AD185" s="3">
        <v>4320.0745999999999</v>
      </c>
      <c r="AE185" s="3">
        <v>4431.8608000000004</v>
      </c>
      <c r="AF185" s="3">
        <v>4416.2245000000003</v>
      </c>
      <c r="AG185" s="3">
        <v>4378.7969000000003</v>
      </c>
      <c r="AH185" s="3">
        <v>4341.1288000000004</v>
      </c>
      <c r="AI185" s="3">
        <v>4350.1427999999996</v>
      </c>
      <c r="AJ185" s="3">
        <v>4335.1696000000002</v>
      </c>
      <c r="AK185" s="3">
        <v>4300.1660000000002</v>
      </c>
      <c r="AL185" s="3">
        <v>4290.9675999999999</v>
      </c>
      <c r="AM185" s="3">
        <v>4297.8023000000003</v>
      </c>
      <c r="AN185" s="3">
        <v>3699.1918999999998</v>
      </c>
    </row>
    <row r="186" spans="1:40" x14ac:dyDescent="0.2">
      <c r="A186" s="3" t="s">
        <v>7</v>
      </c>
      <c r="B186" s="3" t="s">
        <v>8</v>
      </c>
      <c r="C186" s="3" t="s">
        <v>9</v>
      </c>
      <c r="D186" s="3" t="s">
        <v>197</v>
      </c>
      <c r="E186" s="3" t="s">
        <v>11</v>
      </c>
      <c r="F186" s="3" t="s">
        <v>12</v>
      </c>
      <c r="G186" s="3">
        <v>0</v>
      </c>
      <c r="H186" s="3">
        <v>67.688907</v>
      </c>
      <c r="I186" s="3">
        <v>83.698571999999999</v>
      </c>
      <c r="J186" s="3">
        <v>61.305900000000001</v>
      </c>
      <c r="K186" s="3">
        <v>74.101544000000004</v>
      </c>
      <c r="L186" s="3">
        <v>-229.07850999999999</v>
      </c>
      <c r="M186" s="3">
        <v>-477.35739000000001</v>
      </c>
      <c r="N186" s="3">
        <v>-745.28029000000004</v>
      </c>
      <c r="O186" s="3">
        <v>-976.71096</v>
      </c>
      <c r="P186" s="3">
        <v>-1238.7094</v>
      </c>
      <c r="Q186" s="3">
        <v>-1468.5427</v>
      </c>
      <c r="R186" s="3">
        <v>-1734.7498000000001</v>
      </c>
      <c r="S186" s="3">
        <v>-1721.4947</v>
      </c>
      <c r="T186" s="3">
        <v>-1686.1927000000001</v>
      </c>
      <c r="U186" s="3">
        <v>-1651.3570999999999</v>
      </c>
      <c r="V186" s="3">
        <v>-1637.0887</v>
      </c>
      <c r="W186" s="3">
        <v>-1612.3959</v>
      </c>
      <c r="X186" s="3">
        <v>-1578.1853000000001</v>
      </c>
      <c r="Y186" s="3">
        <v>-1625.7508</v>
      </c>
      <c r="Z186" s="3">
        <v>-1619.2902999999999</v>
      </c>
      <c r="AA186" s="3">
        <v>-1609.5829000000001</v>
      </c>
      <c r="AB186" s="3">
        <v>-1622.5596</v>
      </c>
      <c r="AC186" s="3">
        <v>-1635.5150000000001</v>
      </c>
      <c r="AD186" s="3">
        <v>-1632.2617</v>
      </c>
      <c r="AE186" s="3">
        <v>-1625.7997</v>
      </c>
      <c r="AF186" s="3">
        <v>-1625.7343000000001</v>
      </c>
      <c r="AG186" s="3">
        <v>-1619.2447</v>
      </c>
      <c r="AH186" s="3">
        <v>-1612.7655</v>
      </c>
      <c r="AI186" s="3">
        <v>-1586.6893</v>
      </c>
      <c r="AJ186" s="3">
        <v>-1582.0409999999999</v>
      </c>
      <c r="AK186" s="3">
        <v>-1570.4141</v>
      </c>
      <c r="AL186" s="3">
        <v>-1569.7840000000001</v>
      </c>
      <c r="AM186" s="3">
        <v>-1565.1090999999999</v>
      </c>
      <c r="AN186" s="3">
        <v>-1566.0809999999999</v>
      </c>
    </row>
    <row r="187" spans="1:40" x14ac:dyDescent="0.2">
      <c r="A187" s="3" t="s">
        <v>7</v>
      </c>
      <c r="B187" s="3" t="s">
        <v>8</v>
      </c>
      <c r="C187" s="3" t="s">
        <v>9</v>
      </c>
      <c r="D187" s="3" t="s">
        <v>198</v>
      </c>
      <c r="E187" s="3" t="s">
        <v>11</v>
      </c>
      <c r="F187" s="3" t="s">
        <v>12</v>
      </c>
      <c r="G187" s="3">
        <v>0</v>
      </c>
      <c r="H187" s="3">
        <v>17358.445</v>
      </c>
      <c r="I187" s="3">
        <v>17553.599999999999</v>
      </c>
      <c r="J187" s="3">
        <v>18057.199000000001</v>
      </c>
      <c r="K187" s="3">
        <v>16683.457999999999</v>
      </c>
      <c r="L187" s="3">
        <v>18319.780999999999</v>
      </c>
      <c r="M187" s="3">
        <v>18337.266</v>
      </c>
      <c r="N187" s="3">
        <v>20428.538</v>
      </c>
      <c r="O187" s="3">
        <v>20288.475999999999</v>
      </c>
      <c r="P187" s="3">
        <v>23166.825000000001</v>
      </c>
      <c r="Q187" s="3">
        <v>25267.777999999998</v>
      </c>
      <c r="R187" s="3">
        <v>23634.61</v>
      </c>
      <c r="S187" s="3">
        <v>26324.187999999998</v>
      </c>
      <c r="T187" s="3">
        <v>27416.352999999999</v>
      </c>
      <c r="U187" s="3">
        <v>29505.752</v>
      </c>
      <c r="V187" s="3">
        <v>31586.825000000001</v>
      </c>
      <c r="W187" s="3">
        <v>39953.987999999998</v>
      </c>
      <c r="X187" s="3">
        <v>38343.148000000001</v>
      </c>
      <c r="Y187" s="3">
        <v>38761.248</v>
      </c>
      <c r="Z187" s="3">
        <v>36985.985999999997</v>
      </c>
      <c r="AA187" s="3">
        <v>38309.906000000003</v>
      </c>
      <c r="AB187" s="3">
        <v>40982.536</v>
      </c>
      <c r="AC187" s="3">
        <v>39790.182000000001</v>
      </c>
      <c r="AD187" s="3">
        <v>39114.682999999997</v>
      </c>
      <c r="AE187" s="3">
        <v>38324.461000000003</v>
      </c>
      <c r="AF187" s="3">
        <v>37660.114000000001</v>
      </c>
      <c r="AG187" s="3">
        <v>36941.718000000001</v>
      </c>
      <c r="AH187" s="3">
        <v>34568.129000000001</v>
      </c>
      <c r="AI187" s="3">
        <v>34704.309000000001</v>
      </c>
      <c r="AJ187" s="3">
        <v>33813.972999999998</v>
      </c>
      <c r="AK187" s="3">
        <v>33071.983</v>
      </c>
      <c r="AL187" s="3">
        <v>30009.714</v>
      </c>
      <c r="AM187" s="3">
        <v>30164.455999999998</v>
      </c>
      <c r="AN187" s="3">
        <v>9157.1682999999994</v>
      </c>
    </row>
    <row r="188" spans="1:40" x14ac:dyDescent="0.2">
      <c r="A188" s="3" t="s">
        <v>7</v>
      </c>
      <c r="B188" s="3" t="s">
        <v>8</v>
      </c>
      <c r="C188" s="3" t="s">
        <v>9</v>
      </c>
      <c r="D188" s="3" t="s">
        <v>199</v>
      </c>
      <c r="E188" s="3" t="s">
        <v>11</v>
      </c>
      <c r="F188" s="3" t="s">
        <v>12</v>
      </c>
      <c r="G188" s="3">
        <v>0</v>
      </c>
      <c r="H188" s="3">
        <v>13721.203</v>
      </c>
      <c r="I188" s="3">
        <v>16150.768</v>
      </c>
      <c r="J188" s="3">
        <v>15799.425999999999</v>
      </c>
      <c r="K188" s="3">
        <v>17363.323</v>
      </c>
      <c r="L188" s="3">
        <v>15001.255999999999</v>
      </c>
      <c r="M188" s="3">
        <v>14850.2</v>
      </c>
      <c r="N188" s="3">
        <v>16008.679</v>
      </c>
      <c r="O188" s="3">
        <v>16280.456</v>
      </c>
      <c r="P188" s="3">
        <v>17549.625</v>
      </c>
      <c r="Q188" s="3">
        <v>18072.460999999999</v>
      </c>
      <c r="R188" s="3">
        <v>19833.271000000001</v>
      </c>
      <c r="S188" s="3">
        <v>21365.042000000001</v>
      </c>
      <c r="T188" s="3">
        <v>22033.38</v>
      </c>
      <c r="U188" s="3">
        <v>23072.594000000001</v>
      </c>
      <c r="V188" s="3">
        <v>24842.598999999998</v>
      </c>
      <c r="W188" s="3">
        <v>25950.915000000001</v>
      </c>
      <c r="X188" s="3">
        <v>27074.120999999999</v>
      </c>
      <c r="Y188" s="3">
        <v>29006.446</v>
      </c>
      <c r="Z188" s="3">
        <v>30761.168000000001</v>
      </c>
      <c r="AA188" s="3">
        <v>31457.300999999999</v>
      </c>
      <c r="AB188" s="3">
        <v>35051.294999999998</v>
      </c>
      <c r="AC188" s="3">
        <v>33841.845000000001</v>
      </c>
      <c r="AD188" s="3">
        <v>36901.512999999999</v>
      </c>
      <c r="AE188" s="3">
        <v>35467.642</v>
      </c>
      <c r="AF188" s="3">
        <v>36574.830999999998</v>
      </c>
      <c r="AG188" s="3">
        <v>37888.273999999998</v>
      </c>
      <c r="AH188" s="3">
        <v>36917.209000000003</v>
      </c>
      <c r="AI188" s="3">
        <v>37018.351000000002</v>
      </c>
      <c r="AJ188" s="3">
        <v>32741.098999999998</v>
      </c>
      <c r="AK188" s="3">
        <v>32322.484</v>
      </c>
      <c r="AL188" s="3">
        <v>29484.875</v>
      </c>
      <c r="AM188" s="3">
        <v>34895.409</v>
      </c>
      <c r="AN188" s="3">
        <v>34629.707999999999</v>
      </c>
    </row>
    <row r="189" spans="1:40" x14ac:dyDescent="0.2">
      <c r="A189" s="3" t="s">
        <v>7</v>
      </c>
      <c r="B189" s="3" t="s">
        <v>8</v>
      </c>
      <c r="C189" s="3" t="s">
        <v>9</v>
      </c>
      <c r="D189" s="3" t="s">
        <v>200</v>
      </c>
      <c r="E189" s="3" t="s">
        <v>11</v>
      </c>
      <c r="F189" s="3" t="s">
        <v>12</v>
      </c>
      <c r="G189" s="3">
        <v>0</v>
      </c>
      <c r="H189" s="3">
        <v>88049.847999999998</v>
      </c>
      <c r="I189" s="3">
        <v>91847.713000000003</v>
      </c>
      <c r="J189" s="3">
        <v>98830.004000000001</v>
      </c>
      <c r="K189" s="3">
        <v>105749.13</v>
      </c>
      <c r="L189" s="3">
        <v>101360.96000000001</v>
      </c>
      <c r="M189" s="3">
        <v>115829.77</v>
      </c>
      <c r="N189" s="3">
        <v>133630.82999999999</v>
      </c>
      <c r="O189" s="3">
        <v>143850.44</v>
      </c>
      <c r="P189" s="3">
        <v>144462.94</v>
      </c>
      <c r="Q189" s="3">
        <v>139424.03</v>
      </c>
      <c r="R189" s="3">
        <v>163838.32</v>
      </c>
      <c r="S189" s="3">
        <v>144156.29999999999</v>
      </c>
      <c r="T189" s="3">
        <v>153007.84</v>
      </c>
      <c r="U189" s="3">
        <v>167181.60999999999</v>
      </c>
      <c r="V189" s="3">
        <v>177405.98</v>
      </c>
      <c r="W189" s="3">
        <v>195037</v>
      </c>
      <c r="X189" s="3">
        <v>213731.27</v>
      </c>
      <c r="Y189" s="3">
        <v>243167.17</v>
      </c>
      <c r="Z189" s="3">
        <v>244775.98</v>
      </c>
      <c r="AA189" s="3">
        <v>247328.67</v>
      </c>
      <c r="AB189" s="3">
        <v>246020.83</v>
      </c>
      <c r="AC189" s="3">
        <v>269013.38</v>
      </c>
      <c r="AD189" s="3">
        <v>284845.40000000002</v>
      </c>
      <c r="AE189" s="3">
        <v>273280.24</v>
      </c>
      <c r="AF189" s="3">
        <v>289149.08</v>
      </c>
      <c r="AG189" s="3">
        <v>314756.5</v>
      </c>
      <c r="AH189" s="3">
        <v>335176.92</v>
      </c>
      <c r="AI189" s="3">
        <v>358141.07</v>
      </c>
      <c r="AJ189" s="3">
        <v>354883.03</v>
      </c>
      <c r="AK189" s="3">
        <v>342741.9</v>
      </c>
      <c r="AL189" s="3">
        <v>358823.32</v>
      </c>
      <c r="AM189" s="3">
        <v>407825.29</v>
      </c>
      <c r="AN189" s="3">
        <v>366899.71</v>
      </c>
    </row>
    <row r="190" spans="1:40" x14ac:dyDescent="0.2">
      <c r="A190" s="3" t="s">
        <v>7</v>
      </c>
      <c r="B190" s="3" t="s">
        <v>8</v>
      </c>
      <c r="C190" s="3" t="s">
        <v>9</v>
      </c>
      <c r="D190" s="3" t="s">
        <v>201</v>
      </c>
      <c r="E190" s="3" t="s">
        <v>11</v>
      </c>
      <c r="F190" s="3" t="s">
        <v>12</v>
      </c>
      <c r="G190" s="3">
        <v>0</v>
      </c>
      <c r="H190" s="3">
        <v>7.3334000000000001</v>
      </c>
      <c r="I190" s="3">
        <v>7.3334000000000001</v>
      </c>
      <c r="J190" s="3">
        <v>7.3334000000000001</v>
      </c>
      <c r="K190" s="3">
        <v>7.3334000000000001</v>
      </c>
      <c r="L190" s="3">
        <v>7.3334000000000001</v>
      </c>
      <c r="M190" s="3">
        <v>7.3334000000000001</v>
      </c>
      <c r="N190" s="3">
        <v>7.3334000000000001</v>
      </c>
      <c r="O190" s="3">
        <v>7.3334000000000001</v>
      </c>
      <c r="P190" s="3">
        <v>7.3334000000000001</v>
      </c>
      <c r="Q190" s="3">
        <v>7.3334000000000001</v>
      </c>
      <c r="R190" s="3">
        <v>7.3334000000000001</v>
      </c>
      <c r="S190" s="3">
        <v>7.3334000000000001</v>
      </c>
      <c r="T190" s="3">
        <v>11.0001</v>
      </c>
      <c r="U190" s="3">
        <v>11.0001</v>
      </c>
      <c r="V190" s="3">
        <v>11.0001</v>
      </c>
      <c r="W190" s="3">
        <v>11.0001</v>
      </c>
      <c r="X190" s="3">
        <v>7.3334000000000001</v>
      </c>
      <c r="Y190" s="3">
        <v>11.0001</v>
      </c>
      <c r="Z190" s="3">
        <v>11.0001</v>
      </c>
      <c r="AA190" s="3">
        <v>11.0001</v>
      </c>
      <c r="AB190" s="3">
        <v>7.3334000000000001</v>
      </c>
      <c r="AC190" s="3">
        <v>7.3334000000000001</v>
      </c>
      <c r="AD190" s="3">
        <v>11.0001</v>
      </c>
      <c r="AE190" s="3">
        <v>11.0001</v>
      </c>
      <c r="AF190" s="3">
        <v>11.0001</v>
      </c>
      <c r="AG190" s="3">
        <v>11.0001</v>
      </c>
      <c r="AH190" s="3">
        <v>11.0001</v>
      </c>
      <c r="AI190" s="3">
        <v>11.0001</v>
      </c>
      <c r="AJ190" s="3">
        <v>11.387904000000001</v>
      </c>
      <c r="AK190" s="3">
        <v>12.305092</v>
      </c>
      <c r="AL190" s="3">
        <v>12.354336999999999</v>
      </c>
      <c r="AM190" s="3">
        <v>12.723675</v>
      </c>
      <c r="AN190" s="3">
        <v>12.699052</v>
      </c>
    </row>
    <row r="191" spans="1:40" x14ac:dyDescent="0.2">
      <c r="A191" s="3" t="s">
        <v>7</v>
      </c>
      <c r="B191" s="3" t="s">
        <v>8</v>
      </c>
      <c r="C191" s="3" t="s">
        <v>9</v>
      </c>
      <c r="D191" s="3" t="s">
        <v>202</v>
      </c>
      <c r="E191" s="3" t="s">
        <v>11</v>
      </c>
      <c r="F191" s="3" t="s">
        <v>12</v>
      </c>
      <c r="G191" s="3">
        <v>0</v>
      </c>
      <c r="H191" s="3">
        <v>101261.23</v>
      </c>
      <c r="I191" s="3">
        <v>112442.41</v>
      </c>
      <c r="J191" s="3">
        <v>119088.46</v>
      </c>
      <c r="K191" s="3">
        <v>130791.49</v>
      </c>
      <c r="L191" s="3">
        <v>138222.57</v>
      </c>
      <c r="M191" s="3">
        <v>146726.31</v>
      </c>
      <c r="N191" s="3">
        <v>155427.76</v>
      </c>
      <c r="O191" s="3">
        <v>169970.93</v>
      </c>
      <c r="P191" s="3">
        <v>179571.69</v>
      </c>
      <c r="Q191" s="3">
        <v>187302.27</v>
      </c>
      <c r="R191" s="3">
        <v>206025.42</v>
      </c>
      <c r="S191" s="3">
        <v>210564.5</v>
      </c>
      <c r="T191" s="3">
        <v>216791.37</v>
      </c>
      <c r="U191" s="3">
        <v>228144.07</v>
      </c>
      <c r="V191" s="3">
        <v>237576.79</v>
      </c>
      <c r="W191" s="3">
        <v>246541.23</v>
      </c>
      <c r="X191" s="3">
        <v>256137.55</v>
      </c>
      <c r="Y191" s="3">
        <v>259809.44</v>
      </c>
      <c r="Z191" s="3">
        <v>246471.38</v>
      </c>
      <c r="AA191" s="3">
        <v>234776.46</v>
      </c>
      <c r="AB191" s="3">
        <v>249961</v>
      </c>
      <c r="AC191" s="3">
        <v>257704.06</v>
      </c>
      <c r="AD191" s="3">
        <v>253897.53</v>
      </c>
      <c r="AE191" s="3">
        <v>256354.03</v>
      </c>
      <c r="AF191" s="3">
        <v>259551.32</v>
      </c>
      <c r="AG191" s="3">
        <v>257386.95</v>
      </c>
      <c r="AH191" s="3">
        <v>261514.55</v>
      </c>
      <c r="AI191" s="3">
        <v>267140.59999999998</v>
      </c>
      <c r="AJ191" s="3">
        <v>264665.89</v>
      </c>
      <c r="AK191" s="3">
        <v>253650.77</v>
      </c>
      <c r="AL191" s="3">
        <v>251356.97</v>
      </c>
      <c r="AM191" s="3">
        <v>266480.87</v>
      </c>
      <c r="AN191" s="3">
        <v>248177.29</v>
      </c>
    </row>
    <row r="192" spans="1:40" x14ac:dyDescent="0.2">
      <c r="A192" s="3" t="s">
        <v>7</v>
      </c>
      <c r="B192" s="3" t="s">
        <v>8</v>
      </c>
      <c r="C192" s="3" t="s">
        <v>9</v>
      </c>
      <c r="D192" s="3" t="s">
        <v>203</v>
      </c>
      <c r="E192" s="3" t="s">
        <v>11</v>
      </c>
      <c r="F192" s="3" t="s">
        <v>12</v>
      </c>
      <c r="G192" s="3">
        <v>0</v>
      </c>
      <c r="H192" s="3">
        <v>40752.785000000003</v>
      </c>
      <c r="I192" s="3">
        <v>39771.627999999997</v>
      </c>
      <c r="J192" s="3">
        <v>43310.387000000002</v>
      </c>
      <c r="K192" s="3">
        <v>45635.591</v>
      </c>
      <c r="L192" s="3">
        <v>48920.042000000001</v>
      </c>
      <c r="M192" s="3">
        <v>52955.046999999999</v>
      </c>
      <c r="N192" s="3">
        <v>52709.510999999999</v>
      </c>
      <c r="O192" s="3">
        <v>50404.661999999997</v>
      </c>
      <c r="P192" s="3">
        <v>54298.266000000003</v>
      </c>
      <c r="Q192" s="3">
        <v>53212.209000000003</v>
      </c>
      <c r="R192" s="3">
        <v>52736.205000000002</v>
      </c>
      <c r="S192" s="3">
        <v>53367.212</v>
      </c>
      <c r="T192" s="3">
        <v>53215.847999999998</v>
      </c>
      <c r="U192" s="3">
        <v>47041.135000000002</v>
      </c>
      <c r="V192" s="3">
        <v>47647.133999999998</v>
      </c>
      <c r="W192" s="3">
        <v>51452.82</v>
      </c>
      <c r="X192" s="3">
        <v>51526.156999999999</v>
      </c>
      <c r="Y192" s="3">
        <v>51345.497000000003</v>
      </c>
      <c r="Z192" s="3">
        <v>51543.485999999997</v>
      </c>
      <c r="AA192" s="3">
        <v>51402.031999999999</v>
      </c>
      <c r="AB192" s="3">
        <v>52593.690999999999</v>
      </c>
      <c r="AC192" s="3">
        <v>53378.608999999997</v>
      </c>
      <c r="AD192" s="3">
        <v>54697.519</v>
      </c>
      <c r="AE192" s="3">
        <v>55626.851999999999</v>
      </c>
      <c r="AF192" s="3">
        <v>55561.557999999997</v>
      </c>
      <c r="AG192" s="3">
        <v>56285.872000000003</v>
      </c>
      <c r="AH192" s="3">
        <v>56555.781000000003</v>
      </c>
      <c r="AI192" s="3">
        <v>57086.603999999999</v>
      </c>
      <c r="AJ192" s="3">
        <v>57285.106</v>
      </c>
      <c r="AK192" s="3">
        <v>58421.631999999998</v>
      </c>
      <c r="AL192" s="3">
        <v>57457.002999999997</v>
      </c>
      <c r="AM192" s="3">
        <v>58271.673000000003</v>
      </c>
      <c r="AN192" s="3">
        <v>47964.481</v>
      </c>
    </row>
    <row r="193" spans="1:40" x14ac:dyDescent="0.2">
      <c r="A193" s="3" t="s">
        <v>7</v>
      </c>
      <c r="B193" s="3" t="s">
        <v>8</v>
      </c>
      <c r="C193" s="3" t="s">
        <v>9</v>
      </c>
      <c r="D193" s="3" t="s">
        <v>204</v>
      </c>
      <c r="E193" s="3" t="s">
        <v>11</v>
      </c>
      <c r="F193" s="3" t="s">
        <v>12</v>
      </c>
      <c r="G193" s="3">
        <v>0</v>
      </c>
      <c r="H193" s="3">
        <v>5365.3211000000001</v>
      </c>
      <c r="I193" s="3">
        <v>5257.8615</v>
      </c>
      <c r="J193" s="3">
        <v>5691.7286999999997</v>
      </c>
      <c r="K193" s="3">
        <v>5928.9888000000001</v>
      </c>
      <c r="L193" s="3">
        <v>6257.2865000000002</v>
      </c>
      <c r="M193" s="3">
        <v>6901.9389000000001</v>
      </c>
      <c r="N193" s="3">
        <v>6962.0779000000002</v>
      </c>
      <c r="O193" s="3">
        <v>6703.9255000000003</v>
      </c>
      <c r="P193" s="3">
        <v>7335.8824000000004</v>
      </c>
      <c r="Q193" s="3">
        <v>7266.9659000000001</v>
      </c>
      <c r="R193" s="3">
        <v>7308.8711999999996</v>
      </c>
      <c r="S193" s="3">
        <v>7390.9408000000003</v>
      </c>
      <c r="T193" s="3">
        <v>7355.8613999999998</v>
      </c>
      <c r="U193" s="3">
        <v>6698.6801999999998</v>
      </c>
      <c r="V193" s="3">
        <v>6809.6917000000003</v>
      </c>
      <c r="W193" s="3">
        <v>7518.8158000000003</v>
      </c>
      <c r="X193" s="3">
        <v>7832.2725</v>
      </c>
      <c r="Y193" s="3">
        <v>8205.3179</v>
      </c>
      <c r="Z193" s="3">
        <v>8264.9912999999997</v>
      </c>
      <c r="AA193" s="3">
        <v>8492.3870999999999</v>
      </c>
      <c r="AB193" s="3">
        <v>9080.2806</v>
      </c>
      <c r="AC193" s="3">
        <v>9329.7891</v>
      </c>
      <c r="AD193" s="3">
        <v>9151.009</v>
      </c>
      <c r="AE193" s="3">
        <v>9292.9506999999994</v>
      </c>
      <c r="AF193" s="3">
        <v>9646.6458000000002</v>
      </c>
      <c r="AG193" s="3">
        <v>10051.159</v>
      </c>
      <c r="AH193" s="3">
        <v>10338.264999999999</v>
      </c>
      <c r="AI193" s="3">
        <v>10767.234</v>
      </c>
      <c r="AJ193" s="3">
        <v>11190.465</v>
      </c>
      <c r="AK193" s="3">
        <v>11350.2</v>
      </c>
      <c r="AL193" s="3">
        <v>10778.495999999999</v>
      </c>
      <c r="AM193" s="3">
        <v>11163.37</v>
      </c>
      <c r="AN193" s="3">
        <v>5968.7848999999997</v>
      </c>
    </row>
    <row r="194" spans="1:40" x14ac:dyDescent="0.2">
      <c r="A194" s="3" t="s">
        <v>7</v>
      </c>
      <c r="B194" s="3" t="s">
        <v>8</v>
      </c>
      <c r="C194" s="3" t="s">
        <v>9</v>
      </c>
      <c r="D194" s="3" t="s">
        <v>205</v>
      </c>
      <c r="E194" s="3" t="s">
        <v>11</v>
      </c>
      <c r="F194" s="3" t="s">
        <v>12</v>
      </c>
      <c r="G194" s="3">
        <v>0</v>
      </c>
      <c r="H194" s="3">
        <v>674589.6</v>
      </c>
      <c r="I194" s="3">
        <v>593104.75</v>
      </c>
      <c r="J194" s="3">
        <v>549720.30000000005</v>
      </c>
      <c r="K194" s="3">
        <v>477240.55</v>
      </c>
      <c r="L194" s="3">
        <v>382190.9</v>
      </c>
      <c r="M194" s="3">
        <v>357647.95</v>
      </c>
      <c r="N194" s="3">
        <v>323706.09999999998</v>
      </c>
      <c r="O194" s="3">
        <v>317762.69</v>
      </c>
      <c r="P194" s="3">
        <v>300402.13</v>
      </c>
      <c r="Q194" s="3">
        <v>267246.46000000002</v>
      </c>
      <c r="R194" s="3">
        <v>262467.74</v>
      </c>
      <c r="S194" s="3">
        <v>286212.28999999998</v>
      </c>
      <c r="T194" s="3">
        <v>280782.76</v>
      </c>
      <c r="U194" s="3">
        <v>285682.23</v>
      </c>
      <c r="V194" s="3">
        <v>300748.64</v>
      </c>
      <c r="W194" s="3">
        <v>304268.99</v>
      </c>
      <c r="X194" s="3">
        <v>320736.53000000003</v>
      </c>
      <c r="Y194" s="3">
        <v>322272.51</v>
      </c>
      <c r="Z194" s="3">
        <v>326460.53000000003</v>
      </c>
      <c r="AA194" s="3">
        <v>272485.96999999997</v>
      </c>
      <c r="AB194" s="3">
        <v>285135.15999999997</v>
      </c>
      <c r="AC194" s="3">
        <v>316792.69</v>
      </c>
      <c r="AD194" s="3">
        <v>309229.99</v>
      </c>
      <c r="AE194" s="3">
        <v>316290.01</v>
      </c>
      <c r="AF194" s="3">
        <v>277491.73</v>
      </c>
      <c r="AG194" s="3">
        <v>243321.2</v>
      </c>
      <c r="AH194" s="3">
        <v>258173.4</v>
      </c>
      <c r="AI194" s="3">
        <v>236353.33</v>
      </c>
      <c r="AJ194" s="3">
        <v>256394.23999999999</v>
      </c>
      <c r="AK194" s="3">
        <v>245081.14</v>
      </c>
      <c r="AL194" s="3">
        <v>205763.4</v>
      </c>
      <c r="AM194" s="3">
        <v>224202.08</v>
      </c>
      <c r="AN194" s="3">
        <v>125793.72</v>
      </c>
    </row>
    <row r="195" spans="1:40" x14ac:dyDescent="0.2">
      <c r="A195" s="3" t="s">
        <v>7</v>
      </c>
      <c r="B195" s="3" t="s">
        <v>8</v>
      </c>
      <c r="C195" s="3" t="s">
        <v>9</v>
      </c>
      <c r="D195" s="3" t="s">
        <v>206</v>
      </c>
      <c r="E195" s="3" t="s">
        <v>11</v>
      </c>
      <c r="F195" s="3" t="s">
        <v>12</v>
      </c>
      <c r="G195" s="3">
        <v>0</v>
      </c>
      <c r="H195" s="3">
        <v>4639.5357000000004</v>
      </c>
      <c r="I195" s="3">
        <v>4613.1180000000004</v>
      </c>
      <c r="J195" s="3">
        <v>4700.1697999999997</v>
      </c>
      <c r="K195" s="3">
        <v>3448.5918999999999</v>
      </c>
      <c r="L195" s="3">
        <v>2413.1770999999999</v>
      </c>
      <c r="M195" s="3">
        <v>2234.6979999999999</v>
      </c>
      <c r="N195" s="3">
        <v>2397.5645</v>
      </c>
      <c r="O195" s="3">
        <v>1754.7562</v>
      </c>
      <c r="P195" s="3">
        <v>1168.2756999999999</v>
      </c>
      <c r="Q195" s="3">
        <v>-1524.5988</v>
      </c>
      <c r="R195" s="3">
        <v>-6744.63</v>
      </c>
      <c r="S195" s="3">
        <v>-7487.0506999999998</v>
      </c>
      <c r="T195" s="3">
        <v>-8314.8029000000006</v>
      </c>
      <c r="U195" s="3">
        <v>-7454.9308000000001</v>
      </c>
      <c r="V195" s="3">
        <v>-5376.61</v>
      </c>
      <c r="W195" s="3">
        <v>-5003.4422000000004</v>
      </c>
      <c r="X195" s="3">
        <v>-3920.46</v>
      </c>
      <c r="Y195" s="3">
        <v>-2307.6097</v>
      </c>
      <c r="Z195" s="3">
        <v>2085.5893000000001</v>
      </c>
      <c r="AA195" s="3">
        <v>1851.8136999999999</v>
      </c>
      <c r="AB195" s="3">
        <v>101.16213</v>
      </c>
      <c r="AC195" s="3">
        <v>392.49254999999999</v>
      </c>
      <c r="AD195" s="3">
        <v>390.46641</v>
      </c>
      <c r="AE195" s="3">
        <v>1420.7247</v>
      </c>
      <c r="AF195" s="3">
        <v>2698.0086000000001</v>
      </c>
      <c r="AG195" s="3">
        <v>-2063.7383</v>
      </c>
      <c r="AH195" s="3">
        <v>-7170.6805000000004</v>
      </c>
      <c r="AI195" s="3">
        <v>-6355.9</v>
      </c>
      <c r="AJ195" s="3">
        <v>-5574.1130999999996</v>
      </c>
      <c r="AK195" s="3">
        <v>-4778.2588999999998</v>
      </c>
      <c r="AL195" s="3">
        <v>-6749.8164999999999</v>
      </c>
      <c r="AM195" s="3">
        <v>-5533.6183000000001</v>
      </c>
      <c r="AN195" s="3">
        <v>-5629.6203999999998</v>
      </c>
    </row>
    <row r="196" spans="1:40" x14ac:dyDescent="0.2">
      <c r="A196" s="3" t="s">
        <v>7</v>
      </c>
      <c r="B196" s="3" t="s">
        <v>8</v>
      </c>
      <c r="C196" s="3" t="s">
        <v>9</v>
      </c>
      <c r="D196" s="3" t="s">
        <v>207</v>
      </c>
      <c r="E196" s="3" t="s">
        <v>11</v>
      </c>
      <c r="F196" s="3" t="s">
        <v>12</v>
      </c>
      <c r="G196" s="3">
        <v>0</v>
      </c>
      <c r="H196" s="3">
        <v>4186831.7</v>
      </c>
      <c r="I196" s="3">
        <v>4123268.6</v>
      </c>
      <c r="J196" s="3">
        <v>4242131.9000000004</v>
      </c>
      <c r="K196" s="3">
        <v>4359950.3</v>
      </c>
      <c r="L196" s="3">
        <v>4437177.8</v>
      </c>
      <c r="M196" s="3">
        <v>4527175.4000000004</v>
      </c>
      <c r="N196" s="3">
        <v>4694258.8</v>
      </c>
      <c r="O196" s="3">
        <v>4789472.9000000004</v>
      </c>
      <c r="P196" s="3">
        <v>4833175.5</v>
      </c>
      <c r="Q196" s="3">
        <v>4908114.7</v>
      </c>
      <c r="R196" s="3">
        <v>5112854.3</v>
      </c>
      <c r="S196" s="3">
        <v>5012532.4000000004</v>
      </c>
      <c r="T196" s="3">
        <v>5083918.8</v>
      </c>
      <c r="U196" s="3">
        <v>5123473.2</v>
      </c>
      <c r="V196" s="3">
        <v>5326098.3</v>
      </c>
      <c r="W196" s="3">
        <v>5283384.7</v>
      </c>
      <c r="X196" s="3">
        <v>5174821.2</v>
      </c>
      <c r="Y196" s="3">
        <v>5291728</v>
      </c>
      <c r="Z196" s="3">
        <v>5095186.8</v>
      </c>
      <c r="AA196" s="3">
        <v>4698441.7</v>
      </c>
      <c r="AB196" s="3">
        <v>4877078.5999999996</v>
      </c>
      <c r="AC196" s="3">
        <v>4697065.0999999996</v>
      </c>
      <c r="AD196" s="3">
        <v>4499432.8</v>
      </c>
      <c r="AE196" s="3">
        <v>4671394.3</v>
      </c>
      <c r="AF196" s="3">
        <v>4706561.0999999996</v>
      </c>
      <c r="AG196" s="3">
        <v>4628966.5999999996</v>
      </c>
      <c r="AH196" s="3">
        <v>4383420.8</v>
      </c>
      <c r="AI196" s="3">
        <v>4374376.4000000004</v>
      </c>
      <c r="AJ196" s="3">
        <v>4553026.5</v>
      </c>
      <c r="AK196" s="3">
        <v>4498650.5999999996</v>
      </c>
      <c r="AL196" s="3">
        <v>3866823.6</v>
      </c>
      <c r="AM196" s="3">
        <v>4204903.8</v>
      </c>
      <c r="AN196" s="3">
        <v>4147062.7</v>
      </c>
    </row>
    <row r="197" spans="1:40" x14ac:dyDescent="0.2">
      <c r="A197" s="3" t="s">
        <v>7</v>
      </c>
      <c r="B197" s="3" t="s">
        <v>8</v>
      </c>
      <c r="C197" s="3" t="s">
        <v>9</v>
      </c>
      <c r="D197" s="3" t="s">
        <v>208</v>
      </c>
      <c r="E197" s="3" t="s">
        <v>11</v>
      </c>
      <c r="F197" s="3" t="s">
        <v>12</v>
      </c>
      <c r="G197" s="3">
        <v>0</v>
      </c>
      <c r="H197" s="3">
        <v>98238.11</v>
      </c>
      <c r="I197" s="3">
        <v>98836.721000000005</v>
      </c>
      <c r="J197" s="3">
        <v>87669.724000000002</v>
      </c>
      <c r="K197" s="3">
        <v>92316.160999999993</v>
      </c>
      <c r="L197" s="3">
        <v>86341.243000000002</v>
      </c>
      <c r="M197" s="3">
        <v>83028.691999999995</v>
      </c>
      <c r="N197" s="3">
        <v>86563.304999999993</v>
      </c>
      <c r="O197" s="3">
        <v>89598.043000000005</v>
      </c>
      <c r="P197" s="3">
        <v>99978.731</v>
      </c>
      <c r="Q197" s="3">
        <v>104202.09</v>
      </c>
      <c r="R197" s="3">
        <v>105058.94</v>
      </c>
      <c r="S197" s="3">
        <v>106211.44</v>
      </c>
      <c r="T197" s="3">
        <v>110865.9</v>
      </c>
      <c r="U197" s="3">
        <v>109755.03</v>
      </c>
      <c r="V197" s="3">
        <v>109390.75</v>
      </c>
      <c r="W197" s="3">
        <v>101575.58</v>
      </c>
      <c r="X197" s="3">
        <v>104564.66</v>
      </c>
      <c r="Y197" s="3">
        <v>104674.58</v>
      </c>
      <c r="Z197" s="3">
        <v>108702.65</v>
      </c>
      <c r="AA197" s="3">
        <v>92669.917000000001</v>
      </c>
      <c r="AB197" s="3">
        <v>90844.433000000005</v>
      </c>
      <c r="AC197" s="3">
        <v>93645.404999999999</v>
      </c>
      <c r="AD197" s="3">
        <v>94369.467000000004</v>
      </c>
      <c r="AE197" s="3">
        <v>85894.808000000005</v>
      </c>
      <c r="AF197" s="3">
        <v>87309.385999999999</v>
      </c>
      <c r="AG197" s="3">
        <v>84395.822</v>
      </c>
      <c r="AH197" s="3">
        <v>85574.232999999993</v>
      </c>
      <c r="AI197" s="3">
        <v>93471.127999999997</v>
      </c>
      <c r="AJ197" s="3">
        <v>93619.798999999999</v>
      </c>
      <c r="AK197" s="3">
        <v>94162.626999999993</v>
      </c>
      <c r="AL197" s="3">
        <v>96721.259000000005</v>
      </c>
      <c r="AM197" s="3">
        <v>103221.83</v>
      </c>
      <c r="AN197" s="3">
        <v>102702.97</v>
      </c>
    </row>
    <row r="198" spans="1:40" x14ac:dyDescent="0.2">
      <c r="A198" s="3" t="s">
        <v>7</v>
      </c>
      <c r="B198" s="3" t="s">
        <v>8</v>
      </c>
      <c r="C198" s="3" t="s">
        <v>9</v>
      </c>
      <c r="D198" s="3" t="s">
        <v>209</v>
      </c>
      <c r="E198" s="3" t="s">
        <v>11</v>
      </c>
      <c r="F198" s="3" t="s">
        <v>12</v>
      </c>
      <c r="G198" s="3">
        <v>0</v>
      </c>
      <c r="H198" s="3">
        <v>5.7922564000000003</v>
      </c>
      <c r="I198" s="3">
        <v>5.8155463000000003</v>
      </c>
      <c r="J198" s="3">
        <v>5.8141558</v>
      </c>
      <c r="K198" s="3">
        <v>5.7138304</v>
      </c>
      <c r="L198" s="3">
        <v>5.6275596999999999</v>
      </c>
      <c r="M198" s="3">
        <v>5.9867591999999998</v>
      </c>
      <c r="N198" s="3">
        <v>5.9137848999999996</v>
      </c>
      <c r="O198" s="3">
        <v>6.0081936999999996</v>
      </c>
      <c r="P198" s="3">
        <v>6.1626766000000002</v>
      </c>
      <c r="Q198" s="3">
        <v>6.2684300000000004</v>
      </c>
      <c r="R198" s="3">
        <v>6.3379947000000003</v>
      </c>
      <c r="S198" s="3">
        <v>6.3416684999999999</v>
      </c>
      <c r="T198" s="3">
        <v>6.4496235999999998</v>
      </c>
      <c r="U198" s="3">
        <v>6.7276350000000003</v>
      </c>
      <c r="V198" s="3">
        <v>6.8207304000000004</v>
      </c>
      <c r="W198" s="3">
        <v>6.8177167000000001</v>
      </c>
      <c r="X198" s="3">
        <v>6.7311047000000004</v>
      </c>
      <c r="Y198" s="3">
        <v>6.5723006000000002</v>
      </c>
      <c r="Z198" s="3">
        <v>6.3304548</v>
      </c>
      <c r="AA198" s="3">
        <v>5.6164547000000002</v>
      </c>
      <c r="AB198" s="3">
        <v>5.7145960999999996</v>
      </c>
      <c r="AC198" s="3">
        <v>5.5796023000000003</v>
      </c>
      <c r="AD198" s="3">
        <v>5.3271445999999996</v>
      </c>
      <c r="AE198" s="3">
        <v>4.8473975999999999</v>
      </c>
      <c r="AF198" s="3">
        <v>4.5763179000000003</v>
      </c>
      <c r="AG198" s="3">
        <v>4.7136034000000002</v>
      </c>
      <c r="AH198" s="3">
        <v>4.6395828000000003</v>
      </c>
      <c r="AI198" s="3">
        <v>4.5423191000000003</v>
      </c>
      <c r="AJ198" s="3">
        <v>4.5239735999999997</v>
      </c>
      <c r="AK198" s="3">
        <v>4.4104685999999997</v>
      </c>
      <c r="AL198" s="3">
        <v>3.9110868999999999</v>
      </c>
      <c r="AM198" s="3">
        <v>4.2335421999999996</v>
      </c>
      <c r="AN198" s="3">
        <v>0</v>
      </c>
    </row>
    <row r="199" spans="1:40" x14ac:dyDescent="0.2">
      <c r="A199" s="3" t="s">
        <v>7</v>
      </c>
      <c r="B199" s="3" t="s">
        <v>8</v>
      </c>
      <c r="C199" s="3" t="s">
        <v>9</v>
      </c>
      <c r="D199" s="3" t="s">
        <v>210</v>
      </c>
      <c r="E199" s="3" t="s">
        <v>11</v>
      </c>
      <c r="F199" s="3" t="s">
        <v>12</v>
      </c>
      <c r="G199" s="3">
        <v>0</v>
      </c>
      <c r="H199" s="3">
        <v>-50.948217999999997</v>
      </c>
      <c r="I199" s="3">
        <v>-54.003740999999998</v>
      </c>
      <c r="J199" s="3">
        <v>-58.905481999999999</v>
      </c>
      <c r="K199" s="3">
        <v>-47.202303000000001</v>
      </c>
      <c r="L199" s="3">
        <v>-37.216422999999999</v>
      </c>
      <c r="M199" s="3">
        <v>-30.441973999999998</v>
      </c>
      <c r="N199" s="3">
        <v>-26.437901</v>
      </c>
      <c r="O199" s="3">
        <v>-25.461714000000001</v>
      </c>
      <c r="P199" s="3">
        <v>45.527870999999998</v>
      </c>
      <c r="Q199" s="3">
        <v>101.50377</v>
      </c>
      <c r="R199" s="3">
        <v>128.01361</v>
      </c>
      <c r="S199" s="3">
        <v>157.61063999999999</v>
      </c>
      <c r="T199" s="3">
        <v>159.8837</v>
      </c>
      <c r="U199" s="3">
        <v>166.56233</v>
      </c>
      <c r="V199" s="3">
        <v>184.22226000000001</v>
      </c>
      <c r="W199" s="3">
        <v>219.03594000000001</v>
      </c>
      <c r="X199" s="3">
        <v>190.68686</v>
      </c>
      <c r="Y199" s="3">
        <v>234.50355999999999</v>
      </c>
      <c r="Z199" s="3">
        <v>166.24455</v>
      </c>
      <c r="AA199" s="3">
        <v>285.31036</v>
      </c>
      <c r="AB199" s="3">
        <v>193.82828000000001</v>
      </c>
      <c r="AC199" s="3">
        <v>172.05108999999999</v>
      </c>
      <c r="AD199" s="3">
        <v>226.88415000000001</v>
      </c>
      <c r="AE199" s="3">
        <v>183.31021000000001</v>
      </c>
      <c r="AF199" s="3">
        <v>248.57962000000001</v>
      </c>
      <c r="AG199" s="3">
        <v>187.01061999999999</v>
      </c>
      <c r="AH199" s="3">
        <v>226.84701000000001</v>
      </c>
      <c r="AI199" s="3">
        <v>230.55305000000001</v>
      </c>
      <c r="AJ199" s="3">
        <v>236.88659999999999</v>
      </c>
      <c r="AK199" s="3">
        <v>242.46981</v>
      </c>
      <c r="AL199" s="3">
        <v>219.69963999999999</v>
      </c>
      <c r="AM199" s="3">
        <v>217.07660000000001</v>
      </c>
      <c r="AN199" s="3">
        <v>219.95418000000001</v>
      </c>
    </row>
    <row r="200" spans="1:40" x14ac:dyDescent="0.2">
      <c r="A200" s="3" t="s">
        <v>7</v>
      </c>
      <c r="B200" s="3" t="s">
        <v>8</v>
      </c>
      <c r="C200" s="3" t="s">
        <v>9</v>
      </c>
      <c r="D200" s="3" t="s">
        <v>211</v>
      </c>
      <c r="E200" s="3" t="s">
        <v>11</v>
      </c>
      <c r="F200" s="3" t="s">
        <v>12</v>
      </c>
      <c r="G200" s="3">
        <v>0</v>
      </c>
      <c r="H200" s="3">
        <v>245380.52</v>
      </c>
      <c r="I200" s="3">
        <v>238797.67</v>
      </c>
      <c r="J200" s="3">
        <v>211340.17</v>
      </c>
      <c r="K200" s="3">
        <v>222517.86</v>
      </c>
      <c r="L200" s="3">
        <v>222882.87</v>
      </c>
      <c r="M200" s="3">
        <v>224870.5</v>
      </c>
      <c r="N200" s="3">
        <v>216464.88</v>
      </c>
      <c r="O200" s="3">
        <v>230815.25</v>
      </c>
      <c r="P200" s="3">
        <v>265040.21999999997</v>
      </c>
      <c r="Q200" s="3">
        <v>269613.34000000003</v>
      </c>
      <c r="R200" s="3">
        <v>237082.73</v>
      </c>
      <c r="S200" s="3">
        <v>261433.82</v>
      </c>
      <c r="T200" s="3">
        <v>280144.45</v>
      </c>
      <c r="U200" s="3">
        <v>278096.69</v>
      </c>
      <c r="V200" s="3">
        <v>237795.67</v>
      </c>
      <c r="W200" s="3">
        <v>249950.64</v>
      </c>
      <c r="X200" s="3">
        <v>247789.22</v>
      </c>
      <c r="Y200" s="3">
        <v>237902.1</v>
      </c>
      <c r="Z200" s="3">
        <v>256693.17</v>
      </c>
      <c r="AA200" s="3">
        <v>257483.28</v>
      </c>
      <c r="AB200" s="3">
        <v>271630.58</v>
      </c>
      <c r="AC200" s="3">
        <v>258264.33</v>
      </c>
      <c r="AD200" s="3">
        <v>278824.09000000003</v>
      </c>
      <c r="AE200" s="3">
        <v>263481.73</v>
      </c>
      <c r="AF200" s="3">
        <v>262767.45</v>
      </c>
      <c r="AG200" s="3">
        <v>245778.8</v>
      </c>
      <c r="AH200" s="3">
        <v>234913.58</v>
      </c>
      <c r="AI200" s="3">
        <v>214472.99</v>
      </c>
      <c r="AJ200" s="3">
        <v>195544.95</v>
      </c>
      <c r="AK200" s="3">
        <v>181538.45</v>
      </c>
      <c r="AL200" s="3">
        <v>156665.21</v>
      </c>
      <c r="AM200" s="3">
        <v>169306.15</v>
      </c>
      <c r="AN200" s="3">
        <v>171573.4</v>
      </c>
    </row>
    <row r="201" spans="1:40" x14ac:dyDescent="0.2">
      <c r="A201" s="3" t="s">
        <v>7</v>
      </c>
      <c r="B201" s="3" t="s">
        <v>8</v>
      </c>
      <c r="C201" s="3" t="s">
        <v>9</v>
      </c>
      <c r="D201" s="3" t="s">
        <v>212</v>
      </c>
      <c r="E201" s="3" t="s">
        <v>11</v>
      </c>
      <c r="F201" s="3" t="s">
        <v>12</v>
      </c>
      <c r="G201" s="3">
        <v>0</v>
      </c>
      <c r="H201" s="3">
        <v>66.402253999999999</v>
      </c>
      <c r="I201" s="3">
        <v>73.770289000000005</v>
      </c>
      <c r="J201" s="3">
        <v>84.776280999999997</v>
      </c>
      <c r="K201" s="3">
        <v>88.451147000000006</v>
      </c>
      <c r="L201" s="3">
        <v>99.452222000000006</v>
      </c>
      <c r="M201" s="3">
        <v>110.43823999999999</v>
      </c>
      <c r="N201" s="3">
        <v>117.80826999999999</v>
      </c>
      <c r="O201" s="3">
        <v>117.80524</v>
      </c>
      <c r="P201" s="3">
        <v>121.4807</v>
      </c>
      <c r="Q201" s="3">
        <v>121.49641</v>
      </c>
      <c r="R201" s="3">
        <v>125.1751</v>
      </c>
      <c r="S201" s="3">
        <v>128.87013999999999</v>
      </c>
      <c r="T201" s="3">
        <v>136.21413000000001</v>
      </c>
      <c r="U201" s="3">
        <v>147.24125000000001</v>
      </c>
      <c r="V201" s="3">
        <v>161.91792000000001</v>
      </c>
      <c r="W201" s="3">
        <v>180.30403000000001</v>
      </c>
      <c r="X201" s="3">
        <v>183.97952000000001</v>
      </c>
      <c r="Y201" s="3">
        <v>187.64582999999999</v>
      </c>
      <c r="Z201" s="3">
        <v>191.32647</v>
      </c>
      <c r="AA201" s="3">
        <v>191.39858000000001</v>
      </c>
      <c r="AB201" s="3">
        <v>198.72037</v>
      </c>
      <c r="AC201" s="3">
        <v>202.38367</v>
      </c>
      <c r="AD201" s="3">
        <v>202.65548000000001</v>
      </c>
      <c r="AE201" s="3">
        <v>202.69405</v>
      </c>
      <c r="AF201" s="3">
        <v>213.71422000000001</v>
      </c>
      <c r="AG201" s="3">
        <v>213.72765000000001</v>
      </c>
      <c r="AH201" s="3">
        <v>213.72405000000001</v>
      </c>
      <c r="AI201" s="3">
        <v>169.6644</v>
      </c>
      <c r="AJ201" s="3">
        <v>174.05994999999999</v>
      </c>
      <c r="AK201" s="3">
        <v>177.71512000000001</v>
      </c>
      <c r="AL201" s="3">
        <v>162.57467</v>
      </c>
      <c r="AM201" s="3">
        <v>160.83357000000001</v>
      </c>
      <c r="AN201" s="3">
        <v>162.83574999999999</v>
      </c>
    </row>
    <row r="202" spans="1:40" x14ac:dyDescent="0.2">
      <c r="A202" s="3" t="s">
        <v>7</v>
      </c>
      <c r="B202" s="3" t="s">
        <v>8</v>
      </c>
      <c r="C202" s="3" t="s">
        <v>9</v>
      </c>
      <c r="D202" s="3" t="s">
        <v>213</v>
      </c>
      <c r="E202" s="3" t="s">
        <v>11</v>
      </c>
      <c r="F202" s="3" t="s">
        <v>12</v>
      </c>
      <c r="G202" s="3">
        <v>0</v>
      </c>
      <c r="H202" s="3">
        <v>78813.974000000002</v>
      </c>
      <c r="I202" s="3">
        <v>90623.262000000002</v>
      </c>
      <c r="J202" s="3">
        <v>93400.061000000002</v>
      </c>
      <c r="K202" s="3">
        <v>96827.43</v>
      </c>
      <c r="L202" s="3">
        <v>43767.004999999997</v>
      </c>
      <c r="M202" s="3">
        <v>45171.118000000002</v>
      </c>
      <c r="N202" s="3">
        <v>50512.122000000003</v>
      </c>
      <c r="O202" s="3">
        <v>60348.803</v>
      </c>
      <c r="P202" s="3">
        <v>63713.012000000002</v>
      </c>
      <c r="Q202" s="3">
        <v>63936.985999999997</v>
      </c>
      <c r="R202" s="3">
        <v>70345.038</v>
      </c>
      <c r="S202" s="3">
        <v>74572.764999999999</v>
      </c>
      <c r="T202" s="3">
        <v>81066.240000000005</v>
      </c>
      <c r="U202" s="3">
        <v>86191.91</v>
      </c>
      <c r="V202" s="3">
        <v>98466.27</v>
      </c>
      <c r="W202" s="3">
        <v>101304.73</v>
      </c>
      <c r="X202" s="3">
        <v>102400.37</v>
      </c>
      <c r="Y202" s="3">
        <v>100997.32</v>
      </c>
      <c r="Z202" s="3">
        <v>112061.55</v>
      </c>
      <c r="AA202" s="3">
        <v>120116.78</v>
      </c>
      <c r="AB202" s="3">
        <v>133278.39999999999</v>
      </c>
      <c r="AC202" s="3">
        <v>142818.92000000001</v>
      </c>
      <c r="AD202" s="3">
        <v>130891.53</v>
      </c>
      <c r="AE202" s="3">
        <v>135613.04</v>
      </c>
      <c r="AF202" s="3">
        <v>153303.97</v>
      </c>
      <c r="AG202" s="3">
        <v>185398.25</v>
      </c>
      <c r="AH202" s="3">
        <v>192268.35</v>
      </c>
      <c r="AI202" s="3">
        <v>199519.62</v>
      </c>
      <c r="AJ202" s="3">
        <v>245840.63</v>
      </c>
      <c r="AK202" s="3">
        <v>299723.03999999998</v>
      </c>
      <c r="AL202" s="3">
        <v>299538.28000000003</v>
      </c>
      <c r="AM202" s="3">
        <v>292753.21999999997</v>
      </c>
      <c r="AN202" s="3">
        <v>268890.98</v>
      </c>
    </row>
    <row r="203" spans="1:40" x14ac:dyDescent="0.2">
      <c r="A203" s="3" t="s">
        <v>7</v>
      </c>
      <c r="B203" s="3" t="s">
        <v>8</v>
      </c>
      <c r="C203" s="3" t="s">
        <v>9</v>
      </c>
      <c r="D203" s="3" t="s">
        <v>214</v>
      </c>
      <c r="E203" s="3" t="s">
        <v>11</v>
      </c>
      <c r="F203" s="3" t="s">
        <v>12</v>
      </c>
      <c r="G203" s="3">
        <v>0</v>
      </c>
      <c r="H203" s="3">
        <v>94.620335999999995</v>
      </c>
      <c r="I203" s="3">
        <v>94.671667999999997</v>
      </c>
      <c r="J203" s="3">
        <v>89.529070000000004</v>
      </c>
      <c r="K203" s="3">
        <v>89.590549999999993</v>
      </c>
      <c r="L203" s="3">
        <v>89.653034000000005</v>
      </c>
      <c r="M203" s="3">
        <v>94.859542000000005</v>
      </c>
      <c r="N203" s="3">
        <v>120.61439</v>
      </c>
      <c r="O203" s="3">
        <v>120.67198</v>
      </c>
      <c r="P203" s="3">
        <v>115.57617999999999</v>
      </c>
      <c r="Q203" s="3">
        <v>120.76572</v>
      </c>
      <c r="R203" s="3">
        <v>120.89958</v>
      </c>
      <c r="S203" s="3">
        <v>126.07126</v>
      </c>
      <c r="T203" s="3">
        <v>120.94937</v>
      </c>
      <c r="U203" s="3">
        <v>121.03157</v>
      </c>
      <c r="V203" s="3">
        <v>85.109926000000002</v>
      </c>
      <c r="W203" s="3">
        <v>85.162547000000004</v>
      </c>
      <c r="X203" s="3">
        <v>-3440.7806</v>
      </c>
      <c r="Y203" s="3">
        <v>-6958.0832</v>
      </c>
      <c r="Z203" s="3">
        <v>-6926.4107000000004</v>
      </c>
      <c r="AA203" s="3">
        <v>-6923.6670000000004</v>
      </c>
      <c r="AB203" s="3">
        <v>-6851.9621999999999</v>
      </c>
      <c r="AC203" s="3">
        <v>-6844.2323999999999</v>
      </c>
      <c r="AD203" s="3">
        <v>-6856.8320000000003</v>
      </c>
      <c r="AE203" s="3">
        <v>-6850.2624999999998</v>
      </c>
      <c r="AF203" s="3">
        <v>-6843.2066999999997</v>
      </c>
      <c r="AG203" s="3">
        <v>-6842.2475999999997</v>
      </c>
      <c r="AH203" s="3">
        <v>-6827.9889000000003</v>
      </c>
      <c r="AI203" s="3">
        <v>-6834.8955999999998</v>
      </c>
      <c r="AJ203" s="3">
        <v>-6830.3105999999998</v>
      </c>
      <c r="AK203" s="3">
        <v>-6818.9656000000004</v>
      </c>
      <c r="AL203" s="3">
        <v>-6818.3382000000001</v>
      </c>
      <c r="AM203" s="3">
        <v>-6813.7727000000004</v>
      </c>
      <c r="AN203" s="3">
        <v>-6817.4579000000003</v>
      </c>
    </row>
    <row r="204" spans="1:40" x14ac:dyDescent="0.2">
      <c r="A204" s="3" t="s">
        <v>7</v>
      </c>
      <c r="B204" s="3" t="s">
        <v>8</v>
      </c>
      <c r="C204" s="3" t="s">
        <v>9</v>
      </c>
      <c r="D204" s="3" t="s">
        <v>215</v>
      </c>
      <c r="E204" s="3" t="s">
        <v>11</v>
      </c>
      <c r="F204" s="3" t="s">
        <v>12</v>
      </c>
      <c r="G204" s="3">
        <v>0</v>
      </c>
      <c r="H204" s="3">
        <v>95.629333000000003</v>
      </c>
      <c r="I204" s="3">
        <v>99.044667000000004</v>
      </c>
      <c r="J204" s="3">
        <v>102.46</v>
      </c>
      <c r="K204" s="3">
        <v>102.46</v>
      </c>
      <c r="L204" s="3">
        <v>-556.36</v>
      </c>
      <c r="M204" s="3">
        <v>-576.09</v>
      </c>
      <c r="N204" s="3">
        <v>-567.32000000000005</v>
      </c>
      <c r="O204" s="3">
        <v>-559.08000000000004</v>
      </c>
      <c r="P204" s="3">
        <v>-568.07000000000005</v>
      </c>
      <c r="Q204" s="3">
        <v>-576.04650000000004</v>
      </c>
      <c r="R204" s="3">
        <v>-1003.9366</v>
      </c>
      <c r="S204" s="3">
        <v>-901.1087</v>
      </c>
      <c r="T204" s="3">
        <v>-812.37559999999996</v>
      </c>
      <c r="U204" s="3">
        <v>-839.83770000000004</v>
      </c>
      <c r="V204" s="3">
        <v>-829.05560000000003</v>
      </c>
      <c r="W204" s="3">
        <v>-672.91159000000005</v>
      </c>
      <c r="X204" s="3">
        <v>-680.06849</v>
      </c>
      <c r="Y204" s="3">
        <v>-607.65629000000001</v>
      </c>
      <c r="Z204" s="3">
        <v>-692.02367000000004</v>
      </c>
      <c r="AA204" s="3">
        <v>-685.14434000000006</v>
      </c>
      <c r="AB204" s="3">
        <v>-685.31141000000002</v>
      </c>
      <c r="AC204" s="3">
        <v>-671.67975000000001</v>
      </c>
      <c r="AD204" s="3">
        <v>-674.97376999999994</v>
      </c>
      <c r="AE204" s="3">
        <v>-674.98769000000004</v>
      </c>
      <c r="AF204" s="3">
        <v>-664.37911999999994</v>
      </c>
      <c r="AG204" s="3">
        <v>-640.08477000000005</v>
      </c>
      <c r="AH204" s="3">
        <v>-629.69690000000003</v>
      </c>
      <c r="AI204" s="3">
        <v>-618.47753999999998</v>
      </c>
      <c r="AJ204" s="3">
        <v>-611.29340000000002</v>
      </c>
      <c r="AK204" s="3">
        <v>-591.10909000000004</v>
      </c>
      <c r="AL204" s="3">
        <v>-590.00297999999998</v>
      </c>
      <c r="AM204" s="3">
        <v>-581.90584000000001</v>
      </c>
      <c r="AN204" s="3">
        <v>-586.92427999999995</v>
      </c>
    </row>
    <row r="205" spans="1:40" x14ac:dyDescent="0.2">
      <c r="A205" s="3" t="s">
        <v>7</v>
      </c>
      <c r="B205" s="3" t="s">
        <v>8</v>
      </c>
      <c r="C205" s="3" t="s">
        <v>9</v>
      </c>
      <c r="D205" s="3" t="s">
        <v>216</v>
      </c>
      <c r="E205" s="3" t="s">
        <v>11</v>
      </c>
      <c r="F205" s="3" t="s">
        <v>12</v>
      </c>
      <c r="G205" s="3">
        <v>0</v>
      </c>
      <c r="H205" s="3">
        <v>9715.2458999999999</v>
      </c>
      <c r="I205" s="3">
        <v>9325.0630000000001</v>
      </c>
      <c r="J205" s="3">
        <v>10065.983</v>
      </c>
      <c r="K205" s="3">
        <v>8816.5889999999999</v>
      </c>
      <c r="L205" s="3">
        <v>10354.343000000001</v>
      </c>
      <c r="M205" s="3">
        <v>1819.2817</v>
      </c>
      <c r="N205" s="3">
        <v>4021.8312999999998</v>
      </c>
      <c r="O205" s="3">
        <v>6866.8436000000002</v>
      </c>
      <c r="P205" s="3">
        <v>9440.4953000000005</v>
      </c>
      <c r="Q205" s="3">
        <v>13398.861999999999</v>
      </c>
      <c r="R205" s="3">
        <v>16091.573</v>
      </c>
      <c r="S205" s="3">
        <v>17288.137999999999</v>
      </c>
      <c r="T205" s="3">
        <v>16399.164000000001</v>
      </c>
      <c r="U205" s="3">
        <v>17668.287</v>
      </c>
      <c r="V205" s="3">
        <v>18808.039000000001</v>
      </c>
      <c r="W205" s="3">
        <v>19207.696</v>
      </c>
      <c r="X205" s="3">
        <v>20510.385999999999</v>
      </c>
      <c r="Y205" s="3">
        <v>19626.287</v>
      </c>
      <c r="Z205" s="3">
        <v>20241.982</v>
      </c>
      <c r="AA205" s="3">
        <v>22661.004000000001</v>
      </c>
      <c r="AB205" s="3">
        <v>20506.238000000001</v>
      </c>
      <c r="AC205" s="3">
        <v>20743.548999999999</v>
      </c>
      <c r="AD205" s="3">
        <v>21824.054</v>
      </c>
      <c r="AE205" s="3">
        <v>32133.534</v>
      </c>
      <c r="AF205" s="3">
        <v>31316.685000000001</v>
      </c>
      <c r="AG205" s="3">
        <v>15874.218000000001</v>
      </c>
      <c r="AH205" s="3">
        <v>11651.291999999999</v>
      </c>
      <c r="AI205" s="3">
        <v>11660.707</v>
      </c>
      <c r="AJ205" s="3">
        <v>19367.454000000002</v>
      </c>
      <c r="AK205" s="3">
        <v>19784.384999999998</v>
      </c>
      <c r="AL205" s="3">
        <v>18835.648000000001</v>
      </c>
      <c r="AM205" s="3">
        <v>19770.333999999999</v>
      </c>
      <c r="AN205" s="3">
        <v>19817.166000000001</v>
      </c>
    </row>
    <row r="206" spans="1:40" x14ac:dyDescent="0.2">
      <c r="A206" s="3" t="s">
        <v>7</v>
      </c>
      <c r="B206" s="3" t="s">
        <v>8</v>
      </c>
      <c r="C206" s="3" t="s">
        <v>9</v>
      </c>
      <c r="D206" s="3" t="s">
        <v>217</v>
      </c>
      <c r="E206" s="3" t="s">
        <v>11</v>
      </c>
      <c r="F206" s="3" t="s">
        <v>12</v>
      </c>
      <c r="G206" s="3">
        <v>0</v>
      </c>
      <c r="H206" s="3">
        <v>295495.94</v>
      </c>
      <c r="I206" s="3">
        <v>304492.39</v>
      </c>
      <c r="J206" s="3">
        <v>284754.8</v>
      </c>
      <c r="K206" s="3">
        <v>303237.62</v>
      </c>
      <c r="L206" s="3">
        <v>323634.38</v>
      </c>
      <c r="M206" s="3">
        <v>345089.8</v>
      </c>
      <c r="N206" s="3">
        <v>349015.66</v>
      </c>
      <c r="O206" s="3">
        <v>368080.63</v>
      </c>
      <c r="P206" s="3">
        <v>365925.57</v>
      </c>
      <c r="Q206" s="3">
        <v>364019.31</v>
      </c>
      <c r="R206" s="3">
        <v>358752.34</v>
      </c>
      <c r="S206" s="3">
        <v>357739.51</v>
      </c>
      <c r="T206" s="3">
        <v>368198.2</v>
      </c>
      <c r="U206" s="3">
        <v>391849.82</v>
      </c>
      <c r="V206" s="3">
        <v>411780.74</v>
      </c>
      <c r="W206" s="3">
        <v>406045.36</v>
      </c>
      <c r="X206" s="3">
        <v>411349.93</v>
      </c>
      <c r="Y206" s="3">
        <v>438002.11</v>
      </c>
      <c r="Z206" s="3">
        <v>438002.11</v>
      </c>
      <c r="AA206" s="3">
        <v>434508.69</v>
      </c>
      <c r="AB206" s="3">
        <v>434078.97</v>
      </c>
      <c r="AC206" s="3">
        <v>446607.16</v>
      </c>
      <c r="AD206" s="3">
        <v>426660.95</v>
      </c>
      <c r="AE206" s="3">
        <v>433838.94</v>
      </c>
      <c r="AF206" s="3">
        <v>459921.18</v>
      </c>
      <c r="AG206" s="3">
        <v>431436.73</v>
      </c>
      <c r="AH206" s="3">
        <v>403638.1</v>
      </c>
      <c r="AI206" s="3">
        <v>400835.7</v>
      </c>
      <c r="AJ206" s="3">
        <v>413186.73</v>
      </c>
      <c r="AK206" s="3">
        <v>417063.99</v>
      </c>
      <c r="AL206" s="3">
        <v>400883.82</v>
      </c>
      <c r="AM206" s="3">
        <v>398479.78</v>
      </c>
      <c r="AN206" s="3">
        <v>315135.90000000002</v>
      </c>
    </row>
    <row r="207" spans="1:40" x14ac:dyDescent="0.2">
      <c r="A207" s="3" t="s">
        <v>7</v>
      </c>
      <c r="B207" s="3" t="s">
        <v>8</v>
      </c>
      <c r="C207" s="3" t="s">
        <v>9</v>
      </c>
      <c r="D207" s="3" t="s">
        <v>218</v>
      </c>
      <c r="E207" s="3" t="s">
        <v>11</v>
      </c>
      <c r="F207" s="3" t="s">
        <v>12</v>
      </c>
      <c r="G207" s="3">
        <v>0</v>
      </c>
      <c r="H207" s="3">
        <v>51568.853000000003</v>
      </c>
      <c r="I207" s="3">
        <v>50334.194000000003</v>
      </c>
      <c r="J207" s="3">
        <v>54878.892999999996</v>
      </c>
      <c r="K207" s="3">
        <v>57185.186000000002</v>
      </c>
      <c r="L207" s="3">
        <v>61585.218999999997</v>
      </c>
      <c r="M207" s="3">
        <v>65920.466</v>
      </c>
      <c r="N207" s="3">
        <v>65168.728999999999</v>
      </c>
      <c r="O207" s="3">
        <v>62554.713000000003</v>
      </c>
      <c r="P207" s="3">
        <v>67379.494000000006</v>
      </c>
      <c r="Q207" s="3">
        <v>65633.899000000005</v>
      </c>
      <c r="R207" s="3">
        <v>35883.944000000003</v>
      </c>
      <c r="S207" s="3">
        <v>21050.752</v>
      </c>
      <c r="T207" s="3">
        <v>6183.0491000000002</v>
      </c>
      <c r="U207" s="3">
        <v>-8781.9259999999995</v>
      </c>
      <c r="V207" s="3">
        <v>-23737.684000000001</v>
      </c>
      <c r="W207" s="3">
        <v>-38560.966</v>
      </c>
      <c r="X207" s="3">
        <v>-36660.353000000003</v>
      </c>
      <c r="Y207" s="3">
        <v>-35255.122000000003</v>
      </c>
      <c r="Z207" s="3">
        <v>-33133.063999999998</v>
      </c>
      <c r="AA207" s="3">
        <v>-30759.614000000001</v>
      </c>
      <c r="AB207" s="3">
        <v>-28601.038</v>
      </c>
      <c r="AC207" s="3">
        <v>-31767.3</v>
      </c>
      <c r="AD207" s="3">
        <v>-30061.850999999999</v>
      </c>
      <c r="AE207" s="3">
        <v>-28764.135999999999</v>
      </c>
      <c r="AF207" s="3">
        <v>-27648.937000000002</v>
      </c>
      <c r="AG207" s="3">
        <v>-26407.56</v>
      </c>
      <c r="AH207" s="3">
        <v>-25439.807000000001</v>
      </c>
      <c r="AI207" s="3">
        <v>-23132.656999999999</v>
      </c>
      <c r="AJ207" s="3">
        <v>-22184.536</v>
      </c>
      <c r="AK207" s="3">
        <v>-22609.092000000001</v>
      </c>
      <c r="AL207" s="3">
        <v>-22982.608</v>
      </c>
      <c r="AM207" s="3">
        <v>-22300.063999999998</v>
      </c>
      <c r="AN207" s="3">
        <v>-22024.49</v>
      </c>
    </row>
    <row r="208" spans="1:40" x14ac:dyDescent="0.2">
      <c r="A208" s="3" t="s">
        <v>7</v>
      </c>
      <c r="B208" s="3" t="s">
        <v>8</v>
      </c>
      <c r="C208" s="3" t="s">
        <v>9</v>
      </c>
      <c r="D208" s="3" t="s">
        <v>219</v>
      </c>
      <c r="E208" s="3" t="s">
        <v>11</v>
      </c>
      <c r="F208" s="3" t="s">
        <v>12</v>
      </c>
      <c r="G208" s="3">
        <v>0</v>
      </c>
      <c r="H208" s="3">
        <v>16113.581</v>
      </c>
      <c r="I208" s="3">
        <v>16049.04</v>
      </c>
      <c r="J208" s="3">
        <v>17322.419000000002</v>
      </c>
      <c r="K208" s="3">
        <v>17384.814999999999</v>
      </c>
      <c r="L208" s="3">
        <v>1831.1442</v>
      </c>
      <c r="M208" s="3">
        <v>1776.6405999999999</v>
      </c>
      <c r="N208" s="3">
        <v>2870.6983</v>
      </c>
      <c r="O208" s="3">
        <v>3794.1421999999998</v>
      </c>
      <c r="P208" s="3">
        <v>4861.1296000000002</v>
      </c>
      <c r="Q208" s="3">
        <v>7258.0424000000003</v>
      </c>
      <c r="R208" s="3">
        <v>7275.6460999999999</v>
      </c>
      <c r="S208" s="3">
        <v>6404.1944999999996</v>
      </c>
      <c r="T208" s="3">
        <v>5964.8182999999999</v>
      </c>
      <c r="U208" s="3">
        <v>5024.2215999999999</v>
      </c>
      <c r="V208" s="3">
        <v>4164.8976000000002</v>
      </c>
      <c r="W208" s="3">
        <v>5265.4916000000003</v>
      </c>
      <c r="X208" s="3">
        <v>4960.5641999999998</v>
      </c>
      <c r="Y208" s="3">
        <v>8550.8547999999992</v>
      </c>
      <c r="Z208" s="3">
        <v>10692.659</v>
      </c>
      <c r="AA208" s="3">
        <v>12100.052</v>
      </c>
      <c r="AB208" s="3">
        <v>19299.395</v>
      </c>
      <c r="AC208" s="3">
        <v>21390.687999999998</v>
      </c>
      <c r="AD208" s="3">
        <v>19563.447</v>
      </c>
      <c r="AE208" s="3">
        <v>24114.031999999999</v>
      </c>
      <c r="AF208" s="3">
        <v>24798.611000000001</v>
      </c>
      <c r="AG208" s="3">
        <v>25134.172999999999</v>
      </c>
      <c r="AH208" s="3">
        <v>23827.442999999999</v>
      </c>
      <c r="AI208" s="3">
        <v>23539.103999999999</v>
      </c>
      <c r="AJ208" s="3">
        <v>23363.333999999999</v>
      </c>
      <c r="AK208" s="3">
        <v>23229.19</v>
      </c>
      <c r="AL208" s="3">
        <v>22523.502</v>
      </c>
      <c r="AM208" s="3">
        <v>23443.883000000002</v>
      </c>
      <c r="AN208" s="3">
        <v>23213.03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47E0D4"/>
  </sheetPr>
  <dimension ref="A1:M303"/>
  <sheetViews>
    <sheetView workbookViewId="0">
      <selection activeCell="Q23" sqref="Q23"/>
    </sheetView>
  </sheetViews>
  <sheetFormatPr baseColWidth="10" defaultRowHeight="16" x14ac:dyDescent="0.2"/>
  <cols>
    <col min="3" max="3" width="70.6640625" customWidth="1"/>
  </cols>
  <sheetData>
    <row r="1" spans="1:13" x14ac:dyDescent="0.2">
      <c r="A1" s="4"/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</row>
    <row r="2" spans="1:13" x14ac:dyDescent="0.2">
      <c r="A2" s="4"/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</row>
    <row r="3" spans="1:13" x14ac:dyDescent="0.2">
      <c r="A3" s="4"/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</row>
    <row r="4" spans="1:13" x14ac:dyDescent="0.2">
      <c r="A4" s="4"/>
      <c r="B4" s="4"/>
      <c r="C4" s="4"/>
      <c r="D4" s="5"/>
      <c r="E4" s="4"/>
      <c r="F4" s="4"/>
      <c r="G4" s="4"/>
      <c r="H4" s="4"/>
      <c r="I4" s="4"/>
      <c r="J4" s="4"/>
      <c r="K4" s="4"/>
      <c r="L4" s="4"/>
      <c r="M4" s="4"/>
    </row>
    <row r="5" spans="1:13" x14ac:dyDescent="0.2">
      <c r="A5" s="4"/>
      <c r="B5" s="4"/>
      <c r="C5" s="4"/>
      <c r="D5" s="5"/>
      <c r="E5" s="6" t="s">
        <v>433</v>
      </c>
      <c r="F5" s="6"/>
      <c r="G5" s="6"/>
      <c r="H5" s="6"/>
      <c r="I5" s="6"/>
      <c r="J5" s="6"/>
      <c r="K5" s="6"/>
      <c r="L5" s="6"/>
      <c r="M5" s="6"/>
    </row>
    <row r="6" spans="1:13" x14ac:dyDescent="0.2">
      <c r="A6" s="4"/>
      <c r="B6" s="4"/>
      <c r="C6" s="4"/>
      <c r="D6" s="5"/>
      <c r="E6" s="7" t="s">
        <v>434</v>
      </c>
      <c r="F6" s="7"/>
      <c r="G6" s="7"/>
      <c r="H6" s="7"/>
      <c r="I6" s="7"/>
      <c r="J6" s="7"/>
      <c r="K6" s="7"/>
      <c r="L6" s="7"/>
      <c r="M6" s="7"/>
    </row>
    <row r="7" spans="1:13" x14ac:dyDescent="0.2">
      <c r="A7" s="4"/>
      <c r="B7" s="4"/>
      <c r="C7" s="4"/>
      <c r="D7" s="5"/>
      <c r="E7" s="7" t="s">
        <v>435</v>
      </c>
      <c r="F7" s="7"/>
      <c r="G7" s="7"/>
      <c r="H7" s="7"/>
      <c r="I7" s="7"/>
      <c r="J7" s="7"/>
      <c r="K7" s="7"/>
      <c r="L7" s="7"/>
      <c r="M7" s="7"/>
    </row>
    <row r="8" spans="1:13" x14ac:dyDescent="0.2">
      <c r="A8" s="4"/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</row>
    <row r="9" spans="1:13" x14ac:dyDescent="0.2">
      <c r="A9" s="4"/>
      <c r="B9" s="4"/>
      <c r="C9" s="4"/>
      <c r="D9" s="5"/>
      <c r="E9" s="8" t="s">
        <v>436</v>
      </c>
      <c r="F9" s="8"/>
      <c r="G9" s="8"/>
      <c r="H9" s="8"/>
      <c r="I9" s="8"/>
      <c r="J9" s="8"/>
      <c r="K9" s="8"/>
      <c r="L9" s="8"/>
      <c r="M9" s="8"/>
    </row>
    <row r="10" spans="1:13" x14ac:dyDescent="0.2">
      <c r="A10" s="4"/>
      <c r="B10" s="4"/>
      <c r="C10" s="4"/>
      <c r="D10" s="5"/>
      <c r="E10" s="7" t="s">
        <v>437</v>
      </c>
      <c r="F10" s="7"/>
      <c r="G10" s="7"/>
      <c r="H10" s="7"/>
      <c r="I10" s="7"/>
      <c r="J10" s="7"/>
      <c r="K10" s="7"/>
      <c r="L10" s="7"/>
      <c r="M10" s="7"/>
    </row>
    <row r="11" spans="1:13" x14ac:dyDescent="0.2">
      <c r="A11" s="5"/>
      <c r="B11" s="4"/>
      <c r="C11" s="4"/>
      <c r="D11" s="5"/>
      <c r="E11" s="5" t="s">
        <v>438</v>
      </c>
      <c r="F11" s="5"/>
      <c r="G11" s="5"/>
      <c r="H11" s="5"/>
      <c r="I11" s="5"/>
      <c r="J11" s="5"/>
      <c r="K11" s="5"/>
      <c r="L11" s="5"/>
      <c r="M11" s="5"/>
    </row>
    <row r="12" spans="1:13" x14ac:dyDescent="0.2">
      <c r="A12" s="4"/>
      <c r="B12" s="4"/>
      <c r="C12" s="4"/>
      <c r="D12" s="5"/>
      <c r="E12" s="9" t="s">
        <v>439</v>
      </c>
      <c r="F12" s="9"/>
      <c r="G12" s="9"/>
      <c r="H12" s="9"/>
      <c r="I12" s="9"/>
      <c r="J12" s="9"/>
      <c r="K12" s="9"/>
      <c r="L12" s="9"/>
      <c r="M12" s="9"/>
    </row>
    <row r="13" spans="1:13" x14ac:dyDescent="0.2">
      <c r="A13" s="4"/>
      <c r="B13" s="4"/>
      <c r="C13" s="4"/>
      <c r="D13" s="5"/>
      <c r="E13" s="10" t="s">
        <v>440</v>
      </c>
      <c r="F13" s="10"/>
      <c r="G13" s="10"/>
      <c r="H13" s="10"/>
      <c r="I13" s="10"/>
      <c r="J13" s="10"/>
      <c r="K13" s="10"/>
      <c r="L13" s="10"/>
      <c r="M13" s="10"/>
    </row>
    <row r="14" spans="1:13" x14ac:dyDescent="0.2">
      <c r="A14" s="4"/>
      <c r="B14" s="4"/>
      <c r="C14" s="4"/>
      <c r="D14" s="5"/>
      <c r="E14" s="11" t="s">
        <v>441</v>
      </c>
      <c r="F14" s="11"/>
      <c r="G14" s="11"/>
      <c r="H14" s="11"/>
      <c r="I14" s="11"/>
      <c r="J14" s="11"/>
      <c r="K14" s="11"/>
      <c r="L14" s="10"/>
      <c r="M14" s="10"/>
    </row>
    <row r="15" spans="1:13" x14ac:dyDescent="0.2">
      <c r="A15" s="4"/>
      <c r="B15" s="4"/>
      <c r="C15" s="4"/>
      <c r="D15" s="5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">
      <c r="A16" s="12"/>
      <c r="B16" s="12"/>
      <c r="C16" s="12"/>
      <c r="D16" s="12"/>
      <c r="E16" s="13"/>
      <c r="F16" s="14"/>
      <c r="G16" s="14"/>
      <c r="H16" s="14"/>
      <c r="I16" s="15"/>
      <c r="J16" s="13"/>
      <c r="K16" s="12"/>
      <c r="L16" s="16" t="s">
        <v>442</v>
      </c>
      <c r="M16" s="17"/>
    </row>
    <row r="17" spans="1:13" ht="65" x14ac:dyDescent="0.2">
      <c r="A17" s="18" t="s">
        <v>443</v>
      </c>
      <c r="B17" s="18" t="s">
        <v>444</v>
      </c>
      <c r="C17" s="19" t="s">
        <v>445</v>
      </c>
      <c r="D17" s="19" t="s">
        <v>446</v>
      </c>
      <c r="E17" s="20" t="s">
        <v>447</v>
      </c>
      <c r="F17" s="21" t="s">
        <v>448</v>
      </c>
      <c r="G17" s="21" t="s">
        <v>449</v>
      </c>
      <c r="H17" s="21" t="s">
        <v>450</v>
      </c>
      <c r="I17" s="22" t="s">
        <v>451</v>
      </c>
      <c r="J17" s="20" t="s">
        <v>452</v>
      </c>
      <c r="K17" s="20" t="s">
        <v>453</v>
      </c>
      <c r="L17" s="23" t="s">
        <v>454</v>
      </c>
      <c r="M17" s="23" t="s">
        <v>455</v>
      </c>
    </row>
    <row r="18" spans="1:13" x14ac:dyDescent="0.2">
      <c r="A18" s="24">
        <v>71</v>
      </c>
      <c r="B18" s="24" t="s">
        <v>456</v>
      </c>
      <c r="C18" s="25" t="s">
        <v>457</v>
      </c>
      <c r="D18" s="26" t="s">
        <v>458</v>
      </c>
      <c r="E18" s="26">
        <v>900</v>
      </c>
      <c r="F18" s="26" t="s">
        <v>458</v>
      </c>
      <c r="G18" s="26" t="s">
        <v>458</v>
      </c>
      <c r="H18" s="26">
        <v>1</v>
      </c>
      <c r="I18" s="27" t="s">
        <v>459</v>
      </c>
      <c r="J18" s="26">
        <v>0</v>
      </c>
      <c r="K18" s="26">
        <v>2020</v>
      </c>
      <c r="L18" s="28">
        <v>7804973.773</v>
      </c>
      <c r="M18" s="28">
        <v>7840952.8799999999</v>
      </c>
    </row>
    <row r="19" spans="1:13" x14ac:dyDescent="0.2">
      <c r="A19" s="24">
        <v>144</v>
      </c>
      <c r="B19" s="24" t="s">
        <v>456</v>
      </c>
      <c r="C19" s="29" t="s">
        <v>460</v>
      </c>
      <c r="D19" s="26" t="s">
        <v>461</v>
      </c>
      <c r="E19" s="26">
        <v>1834</v>
      </c>
      <c r="F19" s="26" t="s">
        <v>458</v>
      </c>
      <c r="G19" s="26" t="s">
        <v>458</v>
      </c>
      <c r="H19" s="26">
        <v>202</v>
      </c>
      <c r="I19" s="27" t="s">
        <v>462</v>
      </c>
      <c r="J19" s="26">
        <v>1828</v>
      </c>
      <c r="K19" s="26">
        <v>2020</v>
      </c>
      <c r="L19" s="28">
        <v>1094853.689</v>
      </c>
      <c r="M19" s="28">
        <v>1109259.46</v>
      </c>
    </row>
    <row r="20" spans="1:13" x14ac:dyDescent="0.2">
      <c r="A20" s="24">
        <v>216</v>
      </c>
      <c r="B20" s="24" t="s">
        <v>456</v>
      </c>
      <c r="C20" s="29" t="s">
        <v>463</v>
      </c>
      <c r="D20" s="26" t="s">
        <v>458</v>
      </c>
      <c r="E20" s="26">
        <v>1833</v>
      </c>
      <c r="F20" s="26" t="s">
        <v>458</v>
      </c>
      <c r="G20" s="26" t="s">
        <v>458</v>
      </c>
      <c r="H20" s="26">
        <v>747</v>
      </c>
      <c r="I20" s="27" t="s">
        <v>462</v>
      </c>
      <c r="J20" s="26">
        <v>1828</v>
      </c>
      <c r="K20" s="26">
        <v>2020</v>
      </c>
      <c r="L20" s="28">
        <v>534589.79</v>
      </c>
      <c r="M20" s="28">
        <v>538055.45900000003</v>
      </c>
    </row>
    <row r="21" spans="1:13" x14ac:dyDescent="0.2">
      <c r="A21" s="24">
        <v>288</v>
      </c>
      <c r="B21" s="24" t="s">
        <v>456</v>
      </c>
      <c r="C21" s="29" t="s">
        <v>464</v>
      </c>
      <c r="D21" s="26" t="s">
        <v>458</v>
      </c>
      <c r="E21" s="26">
        <v>1831</v>
      </c>
      <c r="F21" s="26" t="s">
        <v>458</v>
      </c>
      <c r="G21" s="26" t="s">
        <v>458</v>
      </c>
      <c r="H21" s="26">
        <v>62</v>
      </c>
      <c r="I21" s="27" t="s">
        <v>462</v>
      </c>
      <c r="J21" s="26">
        <v>1828</v>
      </c>
      <c r="K21" s="26">
        <v>2020</v>
      </c>
      <c r="L21" s="28">
        <v>2032909.7450000001</v>
      </c>
      <c r="M21" s="28">
        <v>2044342.31</v>
      </c>
    </row>
    <row r="22" spans="1:13" x14ac:dyDescent="0.2">
      <c r="A22" s="24">
        <v>360</v>
      </c>
      <c r="B22" s="24" t="s">
        <v>456</v>
      </c>
      <c r="C22" s="29" t="s">
        <v>465</v>
      </c>
      <c r="D22" s="26" t="s">
        <v>458</v>
      </c>
      <c r="E22" s="26">
        <v>1832</v>
      </c>
      <c r="F22" s="26" t="s">
        <v>458</v>
      </c>
      <c r="G22" s="26" t="s">
        <v>458</v>
      </c>
      <c r="H22" s="26">
        <v>753</v>
      </c>
      <c r="I22" s="27" t="s">
        <v>462</v>
      </c>
      <c r="J22" s="26">
        <v>1828</v>
      </c>
      <c r="K22" s="26">
        <v>2020</v>
      </c>
      <c r="L22" s="28">
        <v>2329574.5830000001</v>
      </c>
      <c r="M22" s="28">
        <v>2333344.0759999999</v>
      </c>
    </row>
    <row r="23" spans="1:13" x14ac:dyDescent="0.2">
      <c r="A23" s="24">
        <v>432</v>
      </c>
      <c r="B23" s="24" t="s">
        <v>456</v>
      </c>
      <c r="C23" s="29" t="s">
        <v>466</v>
      </c>
      <c r="D23" s="26" t="s">
        <v>458</v>
      </c>
      <c r="E23" s="26">
        <v>1830</v>
      </c>
      <c r="F23" s="26" t="s">
        <v>458</v>
      </c>
      <c r="G23" s="26" t="s">
        <v>458</v>
      </c>
      <c r="H23" s="26">
        <v>419</v>
      </c>
      <c r="I23" s="27" t="s">
        <v>462</v>
      </c>
      <c r="J23" s="26">
        <v>1828</v>
      </c>
      <c r="K23" s="26">
        <v>2020</v>
      </c>
      <c r="L23" s="28">
        <v>649524</v>
      </c>
      <c r="M23" s="28">
        <v>651836.12199999997</v>
      </c>
    </row>
    <row r="24" spans="1:13" x14ac:dyDescent="0.2">
      <c r="A24" s="24">
        <v>504</v>
      </c>
      <c r="B24" s="24" t="s">
        <v>456</v>
      </c>
      <c r="C24" s="29" t="s">
        <v>467</v>
      </c>
      <c r="D24" s="26" t="s">
        <v>458</v>
      </c>
      <c r="E24" s="26">
        <v>1835</v>
      </c>
      <c r="F24" s="26" t="s">
        <v>458</v>
      </c>
      <c r="G24" s="26" t="s">
        <v>458</v>
      </c>
      <c r="H24" s="26">
        <v>543</v>
      </c>
      <c r="I24" s="27" t="s">
        <v>462</v>
      </c>
      <c r="J24" s="26">
        <v>1828</v>
      </c>
      <c r="K24" s="26">
        <v>2020</v>
      </c>
      <c r="L24" s="28">
        <v>13081.584000000001</v>
      </c>
      <c r="M24" s="28">
        <v>13202.242</v>
      </c>
    </row>
    <row r="25" spans="1:13" x14ac:dyDescent="0.2">
      <c r="A25" s="24">
        <v>576</v>
      </c>
      <c r="B25" s="24" t="s">
        <v>456</v>
      </c>
      <c r="C25" s="29" t="s">
        <v>468</v>
      </c>
      <c r="D25" s="26" t="s">
        <v>458</v>
      </c>
      <c r="E25" s="26">
        <v>1836</v>
      </c>
      <c r="F25" s="26" t="s">
        <v>458</v>
      </c>
      <c r="G25" s="26" t="s">
        <v>458</v>
      </c>
      <c r="H25" s="26">
        <v>53</v>
      </c>
      <c r="I25" s="27" t="s">
        <v>462</v>
      </c>
      <c r="J25" s="26">
        <v>1828</v>
      </c>
      <c r="K25" s="26">
        <v>2020</v>
      </c>
      <c r="L25" s="28">
        <v>30570.674999999999</v>
      </c>
      <c r="M25" s="28">
        <v>30731.184000000001</v>
      </c>
    </row>
    <row r="26" spans="1:13" x14ac:dyDescent="0.2">
      <c r="A26" s="24">
        <v>648</v>
      </c>
      <c r="B26" s="24" t="s">
        <v>456</v>
      </c>
      <c r="C26" s="29" t="s">
        <v>469</v>
      </c>
      <c r="D26" s="26" t="s">
        <v>458</v>
      </c>
      <c r="E26" s="26">
        <v>1829</v>
      </c>
      <c r="F26" s="26" t="s">
        <v>458</v>
      </c>
      <c r="G26" s="26" t="s">
        <v>458</v>
      </c>
      <c r="H26" s="26">
        <v>513</v>
      </c>
      <c r="I26" s="27" t="s">
        <v>462</v>
      </c>
      <c r="J26" s="26">
        <v>1828</v>
      </c>
      <c r="K26" s="26">
        <v>2020</v>
      </c>
      <c r="L26" s="28">
        <v>1119869.7069999999</v>
      </c>
      <c r="M26" s="28">
        <v>1120182.0279999999</v>
      </c>
    </row>
    <row r="27" spans="1:13" x14ac:dyDescent="0.2">
      <c r="A27" s="24">
        <v>721</v>
      </c>
      <c r="B27" s="24" t="s">
        <v>456</v>
      </c>
      <c r="C27" s="29" t="s">
        <v>470</v>
      </c>
      <c r="D27" s="26" t="s">
        <v>471</v>
      </c>
      <c r="E27" s="26">
        <v>901</v>
      </c>
      <c r="F27" s="26" t="s">
        <v>458</v>
      </c>
      <c r="G27" s="26" t="s">
        <v>458</v>
      </c>
      <c r="H27" s="26">
        <v>514</v>
      </c>
      <c r="I27" s="27" t="s">
        <v>472</v>
      </c>
      <c r="J27" s="26">
        <v>1803</v>
      </c>
      <c r="K27" s="26">
        <v>2020</v>
      </c>
      <c r="L27" s="28">
        <v>1275983.152</v>
      </c>
      <c r="M27" s="28">
        <v>1276157.9720000001</v>
      </c>
    </row>
    <row r="28" spans="1:13" x14ac:dyDescent="0.2">
      <c r="A28" s="24">
        <v>793</v>
      </c>
      <c r="B28" s="24" t="s">
        <v>456</v>
      </c>
      <c r="C28" s="29" t="s">
        <v>473</v>
      </c>
      <c r="D28" s="26" t="s">
        <v>474</v>
      </c>
      <c r="E28" s="26">
        <v>902</v>
      </c>
      <c r="F28" s="26" t="s">
        <v>458</v>
      </c>
      <c r="G28" s="26" t="s">
        <v>458</v>
      </c>
      <c r="H28" s="26">
        <v>515</v>
      </c>
      <c r="I28" s="27" t="s">
        <v>472</v>
      </c>
      <c r="J28" s="26">
        <v>1803</v>
      </c>
      <c r="K28" s="26">
        <v>2020</v>
      </c>
      <c r="L28" s="28">
        <v>6528990.6210000003</v>
      </c>
      <c r="M28" s="28">
        <v>6564794.9079999998</v>
      </c>
    </row>
    <row r="29" spans="1:13" x14ac:dyDescent="0.2">
      <c r="A29" s="24">
        <v>865</v>
      </c>
      <c r="B29" s="24" t="s">
        <v>456</v>
      </c>
      <c r="C29" s="30" t="s">
        <v>475</v>
      </c>
      <c r="D29" s="26" t="s">
        <v>476</v>
      </c>
      <c r="E29" s="26">
        <v>941</v>
      </c>
      <c r="F29" s="26" t="s">
        <v>458</v>
      </c>
      <c r="G29" s="26" t="s">
        <v>458</v>
      </c>
      <c r="H29" s="26">
        <v>199</v>
      </c>
      <c r="I29" s="27" t="s">
        <v>472</v>
      </c>
      <c r="J29" s="26">
        <v>902</v>
      </c>
      <c r="K29" s="26">
        <v>2020</v>
      </c>
      <c r="L29" s="28">
        <v>1060700.6310000001</v>
      </c>
      <c r="M29" s="28">
        <v>1073743.45</v>
      </c>
    </row>
    <row r="30" spans="1:13" x14ac:dyDescent="0.2">
      <c r="A30" s="24">
        <v>937</v>
      </c>
      <c r="B30" s="24" t="s">
        <v>456</v>
      </c>
      <c r="C30" s="30" t="s">
        <v>477</v>
      </c>
      <c r="D30" s="26" t="s">
        <v>478</v>
      </c>
      <c r="E30" s="26">
        <v>934</v>
      </c>
      <c r="F30" s="26" t="s">
        <v>458</v>
      </c>
      <c r="G30" s="26" t="s">
        <v>458</v>
      </c>
      <c r="H30" s="26" t="s">
        <v>458</v>
      </c>
      <c r="I30" s="27" t="s">
        <v>472</v>
      </c>
      <c r="J30" s="26">
        <v>902</v>
      </c>
      <c r="K30" s="26">
        <v>2020</v>
      </c>
      <c r="L30" s="28">
        <v>5468289.9900000002</v>
      </c>
      <c r="M30" s="28">
        <v>5491051.4579999996</v>
      </c>
    </row>
    <row r="31" spans="1:13" x14ac:dyDescent="0.2">
      <c r="A31" s="24">
        <v>1009</v>
      </c>
      <c r="B31" s="24" t="s">
        <v>456</v>
      </c>
      <c r="C31" s="29" t="s">
        <v>479</v>
      </c>
      <c r="D31" s="26" t="s">
        <v>458</v>
      </c>
      <c r="E31" s="26">
        <v>948</v>
      </c>
      <c r="F31" s="26" t="s">
        <v>458</v>
      </c>
      <c r="G31" s="26" t="s">
        <v>458</v>
      </c>
      <c r="H31" s="26" t="s">
        <v>458</v>
      </c>
      <c r="I31" s="27" t="s">
        <v>472</v>
      </c>
      <c r="J31" s="26">
        <v>1803</v>
      </c>
      <c r="K31" s="26">
        <v>2020</v>
      </c>
      <c r="L31" s="28">
        <v>5073019.78</v>
      </c>
      <c r="M31" s="28">
        <v>5107866.4220000003</v>
      </c>
    </row>
    <row r="32" spans="1:13" x14ac:dyDescent="0.2">
      <c r="A32" s="24">
        <v>1081</v>
      </c>
      <c r="B32" s="24" t="s">
        <v>456</v>
      </c>
      <c r="C32" s="29" t="s">
        <v>480</v>
      </c>
      <c r="D32" s="26" t="s">
        <v>481</v>
      </c>
      <c r="E32" s="26">
        <v>1636</v>
      </c>
      <c r="F32" s="26" t="s">
        <v>458</v>
      </c>
      <c r="G32" s="26" t="s">
        <v>458</v>
      </c>
      <c r="H32" s="26">
        <v>432</v>
      </c>
      <c r="I32" s="27" t="s">
        <v>482</v>
      </c>
      <c r="J32" s="26">
        <v>1803</v>
      </c>
      <c r="K32" s="26">
        <v>2020</v>
      </c>
      <c r="L32" s="28">
        <v>531262.72400000005</v>
      </c>
      <c r="M32" s="28">
        <v>537864.81400000001</v>
      </c>
    </row>
    <row r="33" spans="1:13" x14ac:dyDescent="0.2">
      <c r="A33" s="24">
        <v>1153</v>
      </c>
      <c r="B33" s="24" t="s">
        <v>456</v>
      </c>
      <c r="C33" s="29" t="s">
        <v>483</v>
      </c>
      <c r="D33" s="26" t="s">
        <v>484</v>
      </c>
      <c r="E33" s="26">
        <v>1637</v>
      </c>
      <c r="F33" s="26" t="s">
        <v>458</v>
      </c>
      <c r="G33" s="26" t="s">
        <v>458</v>
      </c>
      <c r="H33" s="26">
        <v>722</v>
      </c>
      <c r="I33" s="27" t="s">
        <v>482</v>
      </c>
      <c r="J33" s="26">
        <v>1803</v>
      </c>
      <c r="K33" s="26">
        <v>2020</v>
      </c>
      <c r="L33" s="28">
        <v>72861.148000000001</v>
      </c>
      <c r="M33" s="28">
        <v>73173.241999999998</v>
      </c>
    </row>
    <row r="34" spans="1:13" x14ac:dyDescent="0.2">
      <c r="A34" s="24">
        <v>1226</v>
      </c>
      <c r="B34" s="24" t="s">
        <v>456</v>
      </c>
      <c r="C34" s="29" t="s">
        <v>485</v>
      </c>
      <c r="D34" s="26" t="s">
        <v>486</v>
      </c>
      <c r="E34" s="26">
        <v>1503</v>
      </c>
      <c r="F34" s="26" t="s">
        <v>458</v>
      </c>
      <c r="G34" s="26" t="s">
        <v>458</v>
      </c>
      <c r="H34" s="26">
        <v>910</v>
      </c>
      <c r="I34" s="27" t="s">
        <v>487</v>
      </c>
      <c r="J34" s="26">
        <v>1802</v>
      </c>
      <c r="K34" s="26">
        <v>2020</v>
      </c>
      <c r="L34" s="28">
        <v>1243653.5049999999</v>
      </c>
      <c r="M34" s="28">
        <v>1244106.77</v>
      </c>
    </row>
    <row r="35" spans="1:13" x14ac:dyDescent="0.2">
      <c r="A35" s="24">
        <v>1298</v>
      </c>
      <c r="B35" s="24" t="s">
        <v>456</v>
      </c>
      <c r="C35" s="29" t="s">
        <v>488</v>
      </c>
      <c r="D35" s="26" t="s">
        <v>486</v>
      </c>
      <c r="E35" s="26">
        <v>1517</v>
      </c>
      <c r="F35" s="26" t="s">
        <v>458</v>
      </c>
      <c r="G35" s="26" t="s">
        <v>458</v>
      </c>
      <c r="H35" s="26" t="s">
        <v>458</v>
      </c>
      <c r="I35" s="27" t="s">
        <v>487</v>
      </c>
      <c r="J35" s="26">
        <v>1802</v>
      </c>
      <c r="K35" s="26">
        <v>2020</v>
      </c>
      <c r="L35" s="28">
        <v>5842512.4270000001</v>
      </c>
      <c r="M35" s="28">
        <v>5868524.6940000001</v>
      </c>
    </row>
    <row r="36" spans="1:13" x14ac:dyDescent="0.2">
      <c r="A36" s="24">
        <v>1370</v>
      </c>
      <c r="B36" s="24" t="s">
        <v>456</v>
      </c>
      <c r="C36" s="30" t="s">
        <v>489</v>
      </c>
      <c r="D36" s="26" t="s">
        <v>486</v>
      </c>
      <c r="E36" s="26">
        <v>1502</v>
      </c>
      <c r="F36" s="26" t="s">
        <v>458</v>
      </c>
      <c r="G36" s="26" t="s">
        <v>458</v>
      </c>
      <c r="H36" s="26">
        <v>914</v>
      </c>
      <c r="I36" s="27" t="s">
        <v>487</v>
      </c>
      <c r="J36" s="26">
        <v>1517</v>
      </c>
      <c r="K36" s="26">
        <v>2020</v>
      </c>
      <c r="L36" s="28">
        <v>2507920.8709999998</v>
      </c>
      <c r="M36" s="28">
        <v>2512477.1469999999</v>
      </c>
    </row>
    <row r="37" spans="1:13" x14ac:dyDescent="0.2">
      <c r="A37" s="24">
        <v>1442</v>
      </c>
      <c r="B37" s="24" t="s">
        <v>456</v>
      </c>
      <c r="C37" s="30" t="s">
        <v>490</v>
      </c>
      <c r="D37" s="26" t="s">
        <v>486</v>
      </c>
      <c r="E37" s="26">
        <v>1501</v>
      </c>
      <c r="F37" s="26" t="s">
        <v>458</v>
      </c>
      <c r="G37" s="26" t="s">
        <v>458</v>
      </c>
      <c r="H37" s="26">
        <v>912</v>
      </c>
      <c r="I37" s="27" t="s">
        <v>487</v>
      </c>
      <c r="J37" s="26">
        <v>1517</v>
      </c>
      <c r="K37" s="26">
        <v>2020</v>
      </c>
      <c r="L37" s="28">
        <v>3334591.5559999999</v>
      </c>
      <c r="M37" s="28">
        <v>3356047.5469999998</v>
      </c>
    </row>
    <row r="38" spans="1:13" x14ac:dyDescent="0.2">
      <c r="A38" s="24">
        <v>1514</v>
      </c>
      <c r="B38" s="24" t="s">
        <v>456</v>
      </c>
      <c r="C38" s="29" t="s">
        <v>491</v>
      </c>
      <c r="D38" s="26" t="s">
        <v>486</v>
      </c>
      <c r="E38" s="26">
        <v>1500</v>
      </c>
      <c r="F38" s="26" t="s">
        <v>458</v>
      </c>
      <c r="G38" s="26" t="s">
        <v>458</v>
      </c>
      <c r="H38" s="26">
        <v>911</v>
      </c>
      <c r="I38" s="27" t="s">
        <v>487</v>
      </c>
      <c r="J38" s="26">
        <v>1802</v>
      </c>
      <c r="K38" s="26">
        <v>2020</v>
      </c>
      <c r="L38" s="28">
        <v>689539.68799999997</v>
      </c>
      <c r="M38" s="28">
        <v>699186.53799999994</v>
      </c>
    </row>
    <row r="39" spans="1:13" x14ac:dyDescent="0.2">
      <c r="A39" s="24">
        <v>1586</v>
      </c>
      <c r="B39" s="24" t="s">
        <v>456</v>
      </c>
      <c r="C39" s="29" t="s">
        <v>492</v>
      </c>
      <c r="D39" s="26" t="s">
        <v>458</v>
      </c>
      <c r="E39" s="26">
        <v>1518</v>
      </c>
      <c r="F39" s="26" t="s">
        <v>458</v>
      </c>
      <c r="G39" s="26" t="s">
        <v>458</v>
      </c>
      <c r="H39" s="26" t="s">
        <v>458</v>
      </c>
      <c r="I39" s="27" t="s">
        <v>487</v>
      </c>
      <c r="J39" s="26">
        <v>1802</v>
      </c>
      <c r="K39" s="26">
        <v>2020</v>
      </c>
      <c r="L39" s="28">
        <v>29268.152999999998</v>
      </c>
      <c r="M39" s="28">
        <v>29134.878000000001</v>
      </c>
    </row>
    <row r="40" spans="1:13" x14ac:dyDescent="0.2">
      <c r="A40" s="24">
        <v>1659</v>
      </c>
      <c r="B40" s="24" t="s">
        <v>456</v>
      </c>
      <c r="C40" s="31" t="s">
        <v>493</v>
      </c>
      <c r="D40" s="26" t="s">
        <v>458</v>
      </c>
      <c r="E40" s="26">
        <v>903</v>
      </c>
      <c r="F40" s="26" t="s">
        <v>458</v>
      </c>
      <c r="G40" s="26" t="s">
        <v>458</v>
      </c>
      <c r="H40" s="26">
        <v>2</v>
      </c>
      <c r="I40" s="27" t="s">
        <v>494</v>
      </c>
      <c r="J40" s="26">
        <v>1840</v>
      </c>
      <c r="K40" s="26">
        <v>2020</v>
      </c>
      <c r="L40" s="28">
        <v>1344069.83</v>
      </c>
      <c r="M40" s="28">
        <v>1360677.2309999999</v>
      </c>
    </row>
    <row r="41" spans="1:13" x14ac:dyDescent="0.2">
      <c r="A41" s="24">
        <v>1731</v>
      </c>
      <c r="B41" s="24" t="s">
        <v>456</v>
      </c>
      <c r="C41" s="32" t="s">
        <v>495</v>
      </c>
      <c r="D41" s="26" t="s">
        <v>458</v>
      </c>
      <c r="E41" s="26">
        <v>910</v>
      </c>
      <c r="F41" s="26" t="s">
        <v>458</v>
      </c>
      <c r="G41" s="26" t="s">
        <v>458</v>
      </c>
      <c r="H41" s="26">
        <v>14</v>
      </c>
      <c r="I41" s="27" t="s">
        <v>496</v>
      </c>
      <c r="J41" s="26">
        <v>903</v>
      </c>
      <c r="K41" s="26">
        <v>2020</v>
      </c>
      <c r="L41" s="28">
        <v>443356.99599999998</v>
      </c>
      <c r="M41" s="28">
        <v>449292.46500000003</v>
      </c>
    </row>
    <row r="42" spans="1:13" x14ac:dyDescent="0.2">
      <c r="A42" s="24">
        <v>1803</v>
      </c>
      <c r="B42" s="24" t="s">
        <v>456</v>
      </c>
      <c r="C42" s="33" t="s">
        <v>384</v>
      </c>
      <c r="D42" s="26" t="s">
        <v>458</v>
      </c>
      <c r="E42" s="26">
        <v>108</v>
      </c>
      <c r="F42" s="26" t="s">
        <v>28</v>
      </c>
      <c r="G42" s="26" t="s">
        <v>497</v>
      </c>
      <c r="H42" s="26">
        <v>108</v>
      </c>
      <c r="I42" s="27" t="s">
        <v>498</v>
      </c>
      <c r="J42" s="26">
        <v>910</v>
      </c>
      <c r="K42" s="26">
        <v>2020</v>
      </c>
      <c r="L42" s="28">
        <v>12053.897000000001</v>
      </c>
      <c r="M42" s="28">
        <v>12220.227000000001</v>
      </c>
    </row>
    <row r="43" spans="1:13" x14ac:dyDescent="0.2">
      <c r="A43" s="24">
        <v>1875</v>
      </c>
      <c r="B43" s="24" t="s">
        <v>456</v>
      </c>
      <c r="C43" s="33" t="s">
        <v>391</v>
      </c>
      <c r="D43" s="26" t="s">
        <v>458</v>
      </c>
      <c r="E43" s="26">
        <v>174</v>
      </c>
      <c r="F43" s="26" t="s">
        <v>56</v>
      </c>
      <c r="G43" s="26" t="s">
        <v>499</v>
      </c>
      <c r="H43" s="26">
        <v>174</v>
      </c>
      <c r="I43" s="27" t="s">
        <v>498</v>
      </c>
      <c r="J43" s="26">
        <v>910</v>
      </c>
      <c r="K43" s="26">
        <v>2020</v>
      </c>
      <c r="L43" s="28">
        <v>798.32600000000002</v>
      </c>
      <c r="M43" s="28">
        <v>806.16600000000005</v>
      </c>
    </row>
    <row r="44" spans="1:13" x14ac:dyDescent="0.2">
      <c r="A44" s="24">
        <v>1947</v>
      </c>
      <c r="B44" s="24" t="s">
        <v>456</v>
      </c>
      <c r="C44" s="33" t="s">
        <v>423</v>
      </c>
      <c r="D44" s="26" t="s">
        <v>458</v>
      </c>
      <c r="E44" s="26">
        <v>262</v>
      </c>
      <c r="F44" s="26" t="s">
        <v>63</v>
      </c>
      <c r="G44" s="26" t="s">
        <v>500</v>
      </c>
      <c r="H44" s="26">
        <v>262</v>
      </c>
      <c r="I44" s="27" t="s">
        <v>498</v>
      </c>
      <c r="J44" s="26">
        <v>910</v>
      </c>
      <c r="K44" s="26">
        <v>2020</v>
      </c>
      <c r="L44" s="28">
        <v>1082.3440000000001</v>
      </c>
      <c r="M44" s="28">
        <v>1090.1559999999999</v>
      </c>
    </row>
    <row r="45" spans="1:13" x14ac:dyDescent="0.2">
      <c r="A45" s="24">
        <v>2019</v>
      </c>
      <c r="B45" s="24" t="s">
        <v>456</v>
      </c>
      <c r="C45" s="33" t="s">
        <v>369</v>
      </c>
      <c r="D45" s="26" t="s">
        <v>458</v>
      </c>
      <c r="E45" s="26">
        <v>232</v>
      </c>
      <c r="F45" s="26" t="s">
        <v>70</v>
      </c>
      <c r="G45" s="26" t="s">
        <v>501</v>
      </c>
      <c r="H45" s="26">
        <v>232</v>
      </c>
      <c r="I45" s="27" t="s">
        <v>498</v>
      </c>
      <c r="J45" s="26">
        <v>910</v>
      </c>
      <c r="K45" s="26">
        <v>2020</v>
      </c>
      <c r="L45" s="28">
        <v>3523.6529999999998</v>
      </c>
      <c r="M45" s="28">
        <v>3555.8679999999999</v>
      </c>
    </row>
    <row r="46" spans="1:13" x14ac:dyDescent="0.2">
      <c r="A46" s="24">
        <v>2091</v>
      </c>
      <c r="B46" s="24" t="s">
        <v>456</v>
      </c>
      <c r="C46" s="33" t="s">
        <v>268</v>
      </c>
      <c r="D46" s="26" t="s">
        <v>458</v>
      </c>
      <c r="E46" s="26">
        <v>231</v>
      </c>
      <c r="F46" s="26" t="s">
        <v>73</v>
      </c>
      <c r="G46" s="26" t="s">
        <v>502</v>
      </c>
      <c r="H46" s="26">
        <v>231</v>
      </c>
      <c r="I46" s="27" t="s">
        <v>498</v>
      </c>
      <c r="J46" s="26">
        <v>910</v>
      </c>
      <c r="K46" s="26">
        <v>2020</v>
      </c>
      <c r="L46" s="28">
        <v>115638.36</v>
      </c>
      <c r="M46" s="28">
        <v>117190.91099999999</v>
      </c>
    </row>
    <row r="47" spans="1:13" x14ac:dyDescent="0.2">
      <c r="A47" s="24">
        <v>2163</v>
      </c>
      <c r="B47" s="24" t="s">
        <v>456</v>
      </c>
      <c r="C47" s="33" t="s">
        <v>281</v>
      </c>
      <c r="D47" s="26" t="s">
        <v>458</v>
      </c>
      <c r="E47" s="26">
        <v>404</v>
      </c>
      <c r="F47" s="26" t="s">
        <v>107</v>
      </c>
      <c r="G47" s="26" t="s">
        <v>503</v>
      </c>
      <c r="H47" s="26">
        <v>404</v>
      </c>
      <c r="I47" s="27" t="s">
        <v>498</v>
      </c>
      <c r="J47" s="26">
        <v>910</v>
      </c>
      <c r="K47" s="26">
        <v>2020</v>
      </c>
      <c r="L47" s="28">
        <v>51460.211000000003</v>
      </c>
      <c r="M47" s="28">
        <v>51985.78</v>
      </c>
    </row>
    <row r="48" spans="1:13" x14ac:dyDescent="0.2">
      <c r="A48" s="24">
        <v>2235</v>
      </c>
      <c r="B48" s="24" t="s">
        <v>456</v>
      </c>
      <c r="C48" s="33" t="s">
        <v>431</v>
      </c>
      <c r="D48" s="26" t="s">
        <v>458</v>
      </c>
      <c r="E48" s="26">
        <v>450</v>
      </c>
      <c r="F48" s="26" t="s">
        <v>129</v>
      </c>
      <c r="G48" s="26" t="s">
        <v>504</v>
      </c>
      <c r="H48" s="26">
        <v>450</v>
      </c>
      <c r="I48" s="27" t="s">
        <v>498</v>
      </c>
      <c r="J48" s="26">
        <v>910</v>
      </c>
      <c r="K48" s="26">
        <v>2020</v>
      </c>
      <c r="L48" s="28">
        <v>27879.131000000001</v>
      </c>
      <c r="M48" s="28">
        <v>28225.177</v>
      </c>
    </row>
    <row r="49" spans="1:13" x14ac:dyDescent="0.2">
      <c r="A49" s="24">
        <v>2307</v>
      </c>
      <c r="B49" s="24" t="s">
        <v>456</v>
      </c>
      <c r="C49" s="33" t="s">
        <v>342</v>
      </c>
      <c r="D49" s="26" t="s">
        <v>458</v>
      </c>
      <c r="E49" s="26">
        <v>454</v>
      </c>
      <c r="F49" s="26" t="s">
        <v>142</v>
      </c>
      <c r="G49" s="26" t="s">
        <v>505</v>
      </c>
      <c r="H49" s="26">
        <v>454</v>
      </c>
      <c r="I49" s="27" t="s">
        <v>498</v>
      </c>
      <c r="J49" s="26">
        <v>910</v>
      </c>
      <c r="K49" s="26">
        <v>2020</v>
      </c>
      <c r="L49" s="28">
        <v>19120.882000000001</v>
      </c>
      <c r="M49" s="28">
        <v>19377.061000000002</v>
      </c>
    </row>
    <row r="50" spans="1:13" x14ac:dyDescent="0.2">
      <c r="A50" s="24">
        <v>2379</v>
      </c>
      <c r="B50" s="24" t="s">
        <v>456</v>
      </c>
      <c r="C50" s="33" t="s">
        <v>376</v>
      </c>
      <c r="D50" s="26">
        <v>1</v>
      </c>
      <c r="E50" s="26">
        <v>480</v>
      </c>
      <c r="F50" s="26" t="s">
        <v>141</v>
      </c>
      <c r="G50" s="26" t="s">
        <v>506</v>
      </c>
      <c r="H50" s="26">
        <v>480</v>
      </c>
      <c r="I50" s="27" t="s">
        <v>498</v>
      </c>
      <c r="J50" s="26">
        <v>910</v>
      </c>
      <c r="K50" s="26">
        <v>2020</v>
      </c>
      <c r="L50" s="28">
        <v>1296.96</v>
      </c>
      <c r="M50" s="28">
        <v>1297.828</v>
      </c>
    </row>
    <row r="51" spans="1:13" x14ac:dyDescent="0.2">
      <c r="A51" s="24">
        <v>2451</v>
      </c>
      <c r="B51" s="24" t="s">
        <v>456</v>
      </c>
      <c r="C51" s="33" t="s">
        <v>507</v>
      </c>
      <c r="D51" s="26">
        <v>2</v>
      </c>
      <c r="E51" s="26">
        <v>175</v>
      </c>
      <c r="F51" s="26" t="s">
        <v>508</v>
      </c>
      <c r="G51" s="26" t="s">
        <v>509</v>
      </c>
      <c r="H51" s="26">
        <v>175</v>
      </c>
      <c r="I51" s="27" t="s">
        <v>498</v>
      </c>
      <c r="J51" s="26">
        <v>910</v>
      </c>
      <c r="K51" s="26">
        <v>2020</v>
      </c>
      <c r="L51" s="28">
        <v>300.35000000000002</v>
      </c>
      <c r="M51" s="28">
        <v>305.58699999999999</v>
      </c>
    </row>
    <row r="52" spans="1:13" x14ac:dyDescent="0.2">
      <c r="A52" s="24">
        <v>2523</v>
      </c>
      <c r="B52" s="24" t="s">
        <v>456</v>
      </c>
      <c r="C52" s="33" t="s">
        <v>289</v>
      </c>
      <c r="D52" s="26" t="s">
        <v>458</v>
      </c>
      <c r="E52" s="26">
        <v>508</v>
      </c>
      <c r="F52" s="26" t="s">
        <v>139</v>
      </c>
      <c r="G52" s="26" t="s">
        <v>510</v>
      </c>
      <c r="H52" s="26">
        <v>508</v>
      </c>
      <c r="I52" s="27" t="s">
        <v>498</v>
      </c>
      <c r="J52" s="26">
        <v>910</v>
      </c>
      <c r="K52" s="26">
        <v>2020</v>
      </c>
      <c r="L52" s="28">
        <v>30720.752</v>
      </c>
      <c r="M52" s="28">
        <v>31178.239000000001</v>
      </c>
    </row>
    <row r="53" spans="1:13" x14ac:dyDescent="0.2">
      <c r="A53" s="24">
        <v>2595</v>
      </c>
      <c r="B53" s="24" t="s">
        <v>456</v>
      </c>
      <c r="C53" s="33" t="s">
        <v>511</v>
      </c>
      <c r="D53" s="26">
        <v>2</v>
      </c>
      <c r="E53" s="26">
        <v>638</v>
      </c>
      <c r="F53" s="26" t="s">
        <v>512</v>
      </c>
      <c r="G53" s="26" t="s">
        <v>513</v>
      </c>
      <c r="H53" s="26">
        <v>638</v>
      </c>
      <c r="I53" s="27" t="s">
        <v>498</v>
      </c>
      <c r="J53" s="26">
        <v>910</v>
      </c>
      <c r="K53" s="26">
        <v>2020</v>
      </c>
      <c r="L53" s="28">
        <v>953.51800000000003</v>
      </c>
      <c r="M53" s="28">
        <v>957.822</v>
      </c>
    </row>
    <row r="54" spans="1:13" x14ac:dyDescent="0.2">
      <c r="A54" s="24">
        <v>2667</v>
      </c>
      <c r="B54" s="24" t="s">
        <v>456</v>
      </c>
      <c r="C54" s="33" t="s">
        <v>380</v>
      </c>
      <c r="D54" s="26" t="s">
        <v>458</v>
      </c>
      <c r="E54" s="26">
        <v>646</v>
      </c>
      <c r="F54" s="26" t="s">
        <v>168</v>
      </c>
      <c r="G54" s="26" t="s">
        <v>514</v>
      </c>
      <c r="H54" s="26">
        <v>646</v>
      </c>
      <c r="I54" s="27" t="s">
        <v>498</v>
      </c>
      <c r="J54" s="26">
        <v>910</v>
      </c>
      <c r="K54" s="26">
        <v>2020</v>
      </c>
      <c r="L54" s="28">
        <v>12987.331</v>
      </c>
      <c r="M54" s="28">
        <v>13146.361999999999</v>
      </c>
    </row>
    <row r="55" spans="1:13" x14ac:dyDescent="0.2">
      <c r="A55" s="24">
        <v>2739</v>
      </c>
      <c r="B55" s="24" t="s">
        <v>456</v>
      </c>
      <c r="C55" s="33" t="s">
        <v>393</v>
      </c>
      <c r="D55" s="26" t="s">
        <v>458</v>
      </c>
      <c r="E55" s="26">
        <v>690</v>
      </c>
      <c r="F55" s="26" t="s">
        <v>187</v>
      </c>
      <c r="G55" s="26" t="s">
        <v>515</v>
      </c>
      <c r="H55" s="26">
        <v>690</v>
      </c>
      <c r="I55" s="27" t="s">
        <v>498</v>
      </c>
      <c r="J55" s="26">
        <v>910</v>
      </c>
      <c r="K55" s="26">
        <v>2020</v>
      </c>
      <c r="L55" s="28">
        <v>105.006</v>
      </c>
      <c r="M55" s="28">
        <v>105.53</v>
      </c>
    </row>
    <row r="56" spans="1:13" x14ac:dyDescent="0.2">
      <c r="A56" s="24">
        <v>2811</v>
      </c>
      <c r="B56" s="24" t="s">
        <v>456</v>
      </c>
      <c r="C56" s="33" t="s">
        <v>322</v>
      </c>
      <c r="D56" s="26" t="s">
        <v>458</v>
      </c>
      <c r="E56" s="26">
        <v>706</v>
      </c>
      <c r="F56" s="26" t="s">
        <v>178</v>
      </c>
      <c r="G56" s="26" t="s">
        <v>516</v>
      </c>
      <c r="H56" s="26">
        <v>706</v>
      </c>
      <c r="I56" s="27" t="s">
        <v>498</v>
      </c>
      <c r="J56" s="26">
        <v>910</v>
      </c>
      <c r="K56" s="26">
        <v>2020</v>
      </c>
      <c r="L56" s="28">
        <v>16272.861000000001</v>
      </c>
      <c r="M56" s="28">
        <v>16537.016</v>
      </c>
    </row>
    <row r="57" spans="1:13" x14ac:dyDescent="0.2">
      <c r="A57" s="24">
        <v>2883</v>
      </c>
      <c r="B57" s="24" t="s">
        <v>456</v>
      </c>
      <c r="C57" s="33" t="s">
        <v>300</v>
      </c>
      <c r="D57" s="26" t="s">
        <v>458</v>
      </c>
      <c r="E57" s="26">
        <v>728</v>
      </c>
      <c r="F57" s="26" t="s">
        <v>180</v>
      </c>
      <c r="G57" s="26" t="s">
        <v>517</v>
      </c>
      <c r="H57" s="26">
        <v>728</v>
      </c>
      <c r="I57" s="27" t="s">
        <v>498</v>
      </c>
      <c r="J57" s="26">
        <v>910</v>
      </c>
      <c r="K57" s="26">
        <v>2020</v>
      </c>
      <c r="L57" s="28">
        <v>10545.441000000001</v>
      </c>
      <c r="M57" s="28">
        <v>10606.227000000001</v>
      </c>
    </row>
    <row r="58" spans="1:13" x14ac:dyDescent="0.2">
      <c r="A58" s="24">
        <v>2955</v>
      </c>
      <c r="B58" s="24" t="s">
        <v>456</v>
      </c>
      <c r="C58" s="33" t="s">
        <v>307</v>
      </c>
      <c r="D58" s="26" t="s">
        <v>458</v>
      </c>
      <c r="E58" s="26">
        <v>800</v>
      </c>
      <c r="F58" s="26" t="s">
        <v>204</v>
      </c>
      <c r="G58" s="26" t="s">
        <v>518</v>
      </c>
      <c r="H58" s="26">
        <v>800</v>
      </c>
      <c r="I58" s="27" t="s">
        <v>498</v>
      </c>
      <c r="J58" s="26">
        <v>910</v>
      </c>
      <c r="K58" s="26">
        <v>2020</v>
      </c>
      <c r="L58" s="28">
        <v>43685.862999999998</v>
      </c>
      <c r="M58" s="28">
        <v>44404.610999999997</v>
      </c>
    </row>
    <row r="59" spans="1:13" x14ac:dyDescent="0.2">
      <c r="A59" s="24">
        <v>3027</v>
      </c>
      <c r="B59" s="24" t="s">
        <v>456</v>
      </c>
      <c r="C59" s="33" t="s">
        <v>519</v>
      </c>
      <c r="D59" s="26">
        <v>3</v>
      </c>
      <c r="E59" s="26">
        <v>834</v>
      </c>
      <c r="F59" s="26" t="s">
        <v>203</v>
      </c>
      <c r="G59" s="26" t="s">
        <v>520</v>
      </c>
      <c r="H59" s="26">
        <v>834</v>
      </c>
      <c r="I59" s="27" t="s">
        <v>498</v>
      </c>
      <c r="J59" s="26">
        <v>910</v>
      </c>
      <c r="K59" s="26">
        <v>2020</v>
      </c>
      <c r="L59" s="28">
        <v>60771.966</v>
      </c>
      <c r="M59" s="28">
        <v>61704.517999999996</v>
      </c>
    </row>
    <row r="60" spans="1:13" x14ac:dyDescent="0.2">
      <c r="A60" s="24">
        <v>3099</v>
      </c>
      <c r="B60" s="24" t="s">
        <v>456</v>
      </c>
      <c r="C60" s="33" t="s">
        <v>420</v>
      </c>
      <c r="D60" s="26" t="s">
        <v>458</v>
      </c>
      <c r="E60" s="26">
        <v>894</v>
      </c>
      <c r="F60" s="26" t="s">
        <v>218</v>
      </c>
      <c r="G60" s="26" t="s">
        <v>521</v>
      </c>
      <c r="H60" s="26">
        <v>894</v>
      </c>
      <c r="I60" s="27" t="s">
        <v>498</v>
      </c>
      <c r="J60" s="26">
        <v>910</v>
      </c>
      <c r="K60" s="26">
        <v>2020</v>
      </c>
      <c r="L60" s="28">
        <v>18654.918000000001</v>
      </c>
      <c r="M60" s="28">
        <v>18927.715</v>
      </c>
    </row>
    <row r="61" spans="1:13" x14ac:dyDescent="0.2">
      <c r="A61" s="24">
        <v>3171</v>
      </c>
      <c r="B61" s="24" t="s">
        <v>456</v>
      </c>
      <c r="C61" s="33" t="s">
        <v>321</v>
      </c>
      <c r="D61" s="26" t="s">
        <v>458</v>
      </c>
      <c r="E61" s="26">
        <v>716</v>
      </c>
      <c r="F61" s="26" t="s">
        <v>219</v>
      </c>
      <c r="G61" s="26" t="s">
        <v>522</v>
      </c>
      <c r="H61" s="26">
        <v>716</v>
      </c>
      <c r="I61" s="27" t="s">
        <v>498</v>
      </c>
      <c r="J61" s="26">
        <v>910</v>
      </c>
      <c r="K61" s="26">
        <v>2020</v>
      </c>
      <c r="L61" s="28">
        <v>15505.226000000001</v>
      </c>
      <c r="M61" s="28">
        <v>15669.665999999999</v>
      </c>
    </row>
    <row r="62" spans="1:13" x14ac:dyDescent="0.2">
      <c r="A62" s="24">
        <v>3243</v>
      </c>
      <c r="B62" s="24" t="s">
        <v>456</v>
      </c>
      <c r="C62" s="32" t="s">
        <v>523</v>
      </c>
      <c r="D62" s="26" t="s">
        <v>458</v>
      </c>
      <c r="E62" s="26">
        <v>911</v>
      </c>
      <c r="F62" s="26" t="s">
        <v>458</v>
      </c>
      <c r="G62" s="26" t="s">
        <v>458</v>
      </c>
      <c r="H62" s="26">
        <v>17</v>
      </c>
      <c r="I62" s="27" t="s">
        <v>496</v>
      </c>
      <c r="J62" s="26">
        <v>903</v>
      </c>
      <c r="K62" s="26">
        <v>2020</v>
      </c>
      <c r="L62" s="28">
        <v>181717.16500000001</v>
      </c>
      <c r="M62" s="28">
        <v>184569.89499999999</v>
      </c>
    </row>
    <row r="63" spans="1:13" x14ac:dyDescent="0.2">
      <c r="A63" s="24">
        <v>3315</v>
      </c>
      <c r="B63" s="24" t="s">
        <v>456</v>
      </c>
      <c r="C63" s="33" t="s">
        <v>264</v>
      </c>
      <c r="D63" s="26" t="s">
        <v>458</v>
      </c>
      <c r="E63" s="26">
        <v>24</v>
      </c>
      <c r="F63" s="26" t="s">
        <v>15</v>
      </c>
      <c r="G63" s="26" t="s">
        <v>524</v>
      </c>
      <c r="H63" s="26">
        <v>24</v>
      </c>
      <c r="I63" s="27" t="s">
        <v>498</v>
      </c>
      <c r="J63" s="26">
        <v>911</v>
      </c>
      <c r="K63" s="26">
        <v>2020</v>
      </c>
      <c r="L63" s="28">
        <v>32898.997000000003</v>
      </c>
      <c r="M63" s="28">
        <v>33428.485999999997</v>
      </c>
    </row>
    <row r="64" spans="1:13" x14ac:dyDescent="0.2">
      <c r="A64" s="24">
        <v>3387</v>
      </c>
      <c r="B64" s="24" t="s">
        <v>456</v>
      </c>
      <c r="C64" s="33" t="s">
        <v>302</v>
      </c>
      <c r="D64" s="26" t="s">
        <v>458</v>
      </c>
      <c r="E64" s="26">
        <v>120</v>
      </c>
      <c r="F64" s="26" t="s">
        <v>51</v>
      </c>
      <c r="G64" s="26" t="s">
        <v>525</v>
      </c>
      <c r="H64" s="26">
        <v>120</v>
      </c>
      <c r="I64" s="27" t="s">
        <v>498</v>
      </c>
      <c r="J64" s="26">
        <v>911</v>
      </c>
      <c r="K64" s="26">
        <v>2020</v>
      </c>
      <c r="L64" s="28">
        <v>26137.129000000001</v>
      </c>
      <c r="M64" s="28">
        <v>26491.087</v>
      </c>
    </row>
    <row r="65" spans="1:13" x14ac:dyDescent="0.2">
      <c r="A65" s="24">
        <v>3459</v>
      </c>
      <c r="B65" s="24" t="s">
        <v>456</v>
      </c>
      <c r="C65" s="33" t="s">
        <v>340</v>
      </c>
      <c r="D65" s="26" t="s">
        <v>458</v>
      </c>
      <c r="E65" s="26">
        <v>140</v>
      </c>
      <c r="F65" s="26" t="s">
        <v>45</v>
      </c>
      <c r="G65" s="26" t="s">
        <v>526</v>
      </c>
      <c r="H65" s="26">
        <v>140</v>
      </c>
      <c r="I65" s="27" t="s">
        <v>498</v>
      </c>
      <c r="J65" s="26">
        <v>911</v>
      </c>
      <c r="K65" s="26">
        <v>2020</v>
      </c>
      <c r="L65" s="28">
        <v>5272.0259999999998</v>
      </c>
      <c r="M65" s="28">
        <v>5343.02</v>
      </c>
    </row>
    <row r="66" spans="1:13" x14ac:dyDescent="0.2">
      <c r="A66" s="24">
        <v>3531</v>
      </c>
      <c r="B66" s="24" t="s">
        <v>456</v>
      </c>
      <c r="C66" s="33" t="s">
        <v>328</v>
      </c>
      <c r="D66" s="26" t="s">
        <v>458</v>
      </c>
      <c r="E66" s="26">
        <v>148</v>
      </c>
      <c r="F66" s="26" t="s">
        <v>190</v>
      </c>
      <c r="G66" s="26" t="s">
        <v>527</v>
      </c>
      <c r="H66" s="26">
        <v>148</v>
      </c>
      <c r="I66" s="27" t="s">
        <v>498</v>
      </c>
      <c r="J66" s="26">
        <v>911</v>
      </c>
      <c r="K66" s="26">
        <v>2020</v>
      </c>
      <c r="L66" s="28">
        <v>16379.184999999999</v>
      </c>
      <c r="M66" s="28">
        <v>16644.701000000001</v>
      </c>
    </row>
    <row r="67" spans="1:13" x14ac:dyDescent="0.2">
      <c r="A67" s="24">
        <v>3603</v>
      </c>
      <c r="B67" s="24" t="s">
        <v>456</v>
      </c>
      <c r="C67" s="33" t="s">
        <v>294</v>
      </c>
      <c r="D67" s="26" t="s">
        <v>458</v>
      </c>
      <c r="E67" s="26">
        <v>178</v>
      </c>
      <c r="F67" s="26" t="s">
        <v>53</v>
      </c>
      <c r="G67" s="26" t="s">
        <v>528</v>
      </c>
      <c r="H67" s="26">
        <v>178</v>
      </c>
      <c r="I67" s="27" t="s">
        <v>498</v>
      </c>
      <c r="J67" s="26">
        <v>911</v>
      </c>
      <c r="K67" s="26">
        <v>2020</v>
      </c>
      <c r="L67" s="28">
        <v>5635.2879999999996</v>
      </c>
      <c r="M67" s="28">
        <v>5702.174</v>
      </c>
    </row>
    <row r="68" spans="1:13" x14ac:dyDescent="0.2">
      <c r="A68" s="24">
        <v>3675</v>
      </c>
      <c r="B68" s="24" t="s">
        <v>456</v>
      </c>
      <c r="C68" s="33" t="s">
        <v>529</v>
      </c>
      <c r="D68" s="26" t="s">
        <v>458</v>
      </c>
      <c r="E68" s="26">
        <v>180</v>
      </c>
      <c r="F68" s="26" t="s">
        <v>52</v>
      </c>
      <c r="G68" s="26" t="s">
        <v>530</v>
      </c>
      <c r="H68" s="26">
        <v>180</v>
      </c>
      <c r="I68" s="27" t="s">
        <v>498</v>
      </c>
      <c r="J68" s="26">
        <v>911</v>
      </c>
      <c r="K68" s="26">
        <v>2020</v>
      </c>
      <c r="L68" s="28">
        <v>91331.95</v>
      </c>
      <c r="M68" s="28">
        <v>92853.164000000004</v>
      </c>
    </row>
    <row r="69" spans="1:13" x14ac:dyDescent="0.2">
      <c r="A69" s="24">
        <v>3747</v>
      </c>
      <c r="B69" s="24" t="s">
        <v>456</v>
      </c>
      <c r="C69" s="33" t="s">
        <v>349</v>
      </c>
      <c r="D69" s="26" t="s">
        <v>458</v>
      </c>
      <c r="E69" s="26">
        <v>226</v>
      </c>
      <c r="F69" s="26" t="s">
        <v>85</v>
      </c>
      <c r="G69" s="26" t="s">
        <v>531</v>
      </c>
      <c r="H69" s="26">
        <v>226</v>
      </c>
      <c r="I69" s="27" t="s">
        <v>498</v>
      </c>
      <c r="J69" s="26">
        <v>911</v>
      </c>
      <c r="K69" s="26">
        <v>2020</v>
      </c>
      <c r="L69" s="28">
        <v>1578.373</v>
      </c>
      <c r="M69" s="28">
        <v>1596.049</v>
      </c>
    </row>
    <row r="70" spans="1:13" x14ac:dyDescent="0.2">
      <c r="A70" s="24">
        <v>3819</v>
      </c>
      <c r="B70" s="24" t="s">
        <v>456</v>
      </c>
      <c r="C70" s="33" t="s">
        <v>430</v>
      </c>
      <c r="D70" s="26" t="s">
        <v>458</v>
      </c>
      <c r="E70" s="26">
        <v>266</v>
      </c>
      <c r="F70" s="26" t="s">
        <v>78</v>
      </c>
      <c r="G70" s="26" t="s">
        <v>532</v>
      </c>
      <c r="H70" s="26">
        <v>266</v>
      </c>
      <c r="I70" s="27" t="s">
        <v>498</v>
      </c>
      <c r="J70" s="26">
        <v>911</v>
      </c>
      <c r="K70" s="26">
        <v>2020</v>
      </c>
      <c r="L70" s="28">
        <v>2267.9949999999999</v>
      </c>
      <c r="M70" s="28">
        <v>2292.5729999999999</v>
      </c>
    </row>
    <row r="71" spans="1:13" x14ac:dyDescent="0.2">
      <c r="A71" s="24">
        <v>3891</v>
      </c>
      <c r="B71" s="24" t="s">
        <v>456</v>
      </c>
      <c r="C71" s="33" t="s">
        <v>418</v>
      </c>
      <c r="D71" s="26" t="s">
        <v>458</v>
      </c>
      <c r="E71" s="26">
        <v>678</v>
      </c>
      <c r="F71" s="26" t="s">
        <v>181</v>
      </c>
      <c r="G71" s="26" t="s">
        <v>533</v>
      </c>
      <c r="H71" s="26">
        <v>678</v>
      </c>
      <c r="I71" s="27" t="s">
        <v>498</v>
      </c>
      <c r="J71" s="26">
        <v>911</v>
      </c>
      <c r="K71" s="26">
        <v>2020</v>
      </c>
      <c r="L71" s="28">
        <v>216.22200000000001</v>
      </c>
      <c r="M71" s="28">
        <v>218.64099999999999</v>
      </c>
    </row>
    <row r="72" spans="1:13" x14ac:dyDescent="0.2">
      <c r="A72" s="24">
        <v>3963</v>
      </c>
      <c r="B72" s="24" t="s">
        <v>456</v>
      </c>
      <c r="C72" s="32" t="s">
        <v>534</v>
      </c>
      <c r="D72" s="26" t="s">
        <v>458</v>
      </c>
      <c r="E72" s="26">
        <v>912</v>
      </c>
      <c r="F72" s="26" t="s">
        <v>458</v>
      </c>
      <c r="G72" s="26" t="s">
        <v>458</v>
      </c>
      <c r="H72" s="26">
        <v>15</v>
      </c>
      <c r="I72" s="27" t="s">
        <v>496</v>
      </c>
      <c r="J72" s="26">
        <v>903</v>
      </c>
      <c r="K72" s="26">
        <v>2020</v>
      </c>
      <c r="L72" s="28">
        <v>249216.141</v>
      </c>
      <c r="M72" s="28">
        <v>251417.77100000001</v>
      </c>
    </row>
    <row r="73" spans="1:13" x14ac:dyDescent="0.2">
      <c r="A73" s="24">
        <v>4035</v>
      </c>
      <c r="B73" s="24" t="s">
        <v>456</v>
      </c>
      <c r="C73" s="33" t="s">
        <v>260</v>
      </c>
      <c r="D73" s="26" t="s">
        <v>458</v>
      </c>
      <c r="E73" s="26">
        <v>12</v>
      </c>
      <c r="F73" s="26" t="s">
        <v>67</v>
      </c>
      <c r="G73" s="26" t="s">
        <v>535</v>
      </c>
      <c r="H73" s="26">
        <v>12</v>
      </c>
      <c r="I73" s="27" t="s">
        <v>498</v>
      </c>
      <c r="J73" s="26">
        <v>912</v>
      </c>
      <c r="K73" s="26">
        <v>2020</v>
      </c>
      <c r="L73" s="28">
        <v>43090.987000000001</v>
      </c>
      <c r="M73" s="28">
        <v>43451.665999999997</v>
      </c>
    </row>
    <row r="74" spans="1:13" x14ac:dyDescent="0.2">
      <c r="A74" s="24">
        <v>4107</v>
      </c>
      <c r="B74" s="24" t="s">
        <v>456</v>
      </c>
      <c r="C74" s="33" t="s">
        <v>252</v>
      </c>
      <c r="D74" s="26" t="s">
        <v>458</v>
      </c>
      <c r="E74" s="26">
        <v>818</v>
      </c>
      <c r="F74" s="26" t="s">
        <v>69</v>
      </c>
      <c r="G74" s="26" t="s">
        <v>536</v>
      </c>
      <c r="H74" s="26">
        <v>818</v>
      </c>
      <c r="I74" s="27" t="s">
        <v>498</v>
      </c>
      <c r="J74" s="26">
        <v>912</v>
      </c>
      <c r="K74" s="26">
        <v>2020</v>
      </c>
      <c r="L74" s="28">
        <v>106538.719</v>
      </c>
      <c r="M74" s="28">
        <v>107465.13400000001</v>
      </c>
    </row>
    <row r="75" spans="1:13" x14ac:dyDescent="0.2">
      <c r="A75" s="24">
        <v>4179</v>
      </c>
      <c r="B75" s="24" t="s">
        <v>456</v>
      </c>
      <c r="C75" s="33" t="s">
        <v>288</v>
      </c>
      <c r="D75" s="26" t="s">
        <v>458</v>
      </c>
      <c r="E75" s="26">
        <v>434</v>
      </c>
      <c r="F75" s="26" t="s">
        <v>117</v>
      </c>
      <c r="G75" s="26" t="s">
        <v>537</v>
      </c>
      <c r="H75" s="26">
        <v>434</v>
      </c>
      <c r="I75" s="27" t="s">
        <v>498</v>
      </c>
      <c r="J75" s="26">
        <v>912</v>
      </c>
      <c r="K75" s="26">
        <v>2020</v>
      </c>
      <c r="L75" s="28">
        <v>6612.0280000000002</v>
      </c>
      <c r="M75" s="28">
        <v>6653.942</v>
      </c>
    </row>
    <row r="76" spans="1:13" x14ac:dyDescent="0.2">
      <c r="A76" s="24">
        <v>4251</v>
      </c>
      <c r="B76" s="24" t="s">
        <v>456</v>
      </c>
      <c r="C76" s="33" t="s">
        <v>284</v>
      </c>
      <c r="D76" s="26" t="s">
        <v>458</v>
      </c>
      <c r="E76" s="26">
        <v>504</v>
      </c>
      <c r="F76" s="26" t="s">
        <v>126</v>
      </c>
      <c r="G76" s="26" t="s">
        <v>538</v>
      </c>
      <c r="H76" s="26">
        <v>504</v>
      </c>
      <c r="I76" s="27" t="s">
        <v>498</v>
      </c>
      <c r="J76" s="26">
        <v>912</v>
      </c>
      <c r="K76" s="26">
        <v>2020</v>
      </c>
      <c r="L76" s="28">
        <v>36488.843000000001</v>
      </c>
      <c r="M76" s="28">
        <v>36688.771999999997</v>
      </c>
    </row>
    <row r="77" spans="1:13" x14ac:dyDescent="0.2">
      <c r="A77" s="24">
        <v>4323</v>
      </c>
      <c r="B77" s="24" t="s">
        <v>456</v>
      </c>
      <c r="C77" s="33" t="s">
        <v>276</v>
      </c>
      <c r="D77" s="26" t="s">
        <v>458</v>
      </c>
      <c r="E77" s="26">
        <v>729</v>
      </c>
      <c r="F77" s="26" t="s">
        <v>170</v>
      </c>
      <c r="G77" s="26" t="s">
        <v>539</v>
      </c>
      <c r="H77" s="26">
        <v>729</v>
      </c>
      <c r="I77" s="27" t="s">
        <v>498</v>
      </c>
      <c r="J77" s="26">
        <v>912</v>
      </c>
      <c r="K77" s="26">
        <v>2020</v>
      </c>
      <c r="L77" s="28">
        <v>43828.067999999999</v>
      </c>
      <c r="M77" s="28">
        <v>44440.485999999997</v>
      </c>
    </row>
    <row r="78" spans="1:13" x14ac:dyDescent="0.2">
      <c r="A78" s="24">
        <v>4395</v>
      </c>
      <c r="B78" s="24" t="s">
        <v>456</v>
      </c>
      <c r="C78" s="33" t="s">
        <v>313</v>
      </c>
      <c r="D78" s="26" t="s">
        <v>458</v>
      </c>
      <c r="E78" s="26">
        <v>788</v>
      </c>
      <c r="F78" s="26" t="s">
        <v>199</v>
      </c>
      <c r="G78" s="26" t="s">
        <v>540</v>
      </c>
      <c r="H78" s="26">
        <v>788</v>
      </c>
      <c r="I78" s="27" t="s">
        <v>498</v>
      </c>
      <c r="J78" s="26">
        <v>912</v>
      </c>
      <c r="K78" s="26">
        <v>2020</v>
      </c>
      <c r="L78" s="28">
        <v>12106.251</v>
      </c>
      <c r="M78" s="28">
        <v>12161.723</v>
      </c>
    </row>
    <row r="79" spans="1:13" x14ac:dyDescent="0.2">
      <c r="A79" s="24">
        <v>4467</v>
      </c>
      <c r="B79" s="24" t="s">
        <v>456</v>
      </c>
      <c r="C79" s="33" t="s">
        <v>541</v>
      </c>
      <c r="D79" s="26" t="s">
        <v>458</v>
      </c>
      <c r="E79" s="26">
        <v>732</v>
      </c>
      <c r="F79" s="26" t="s">
        <v>542</v>
      </c>
      <c r="G79" s="26" t="s">
        <v>543</v>
      </c>
      <c r="H79" s="26">
        <v>732</v>
      </c>
      <c r="I79" s="27" t="s">
        <v>498</v>
      </c>
      <c r="J79" s="26">
        <v>912</v>
      </c>
      <c r="K79" s="26">
        <v>2020</v>
      </c>
      <c r="L79" s="28">
        <v>551.245</v>
      </c>
      <c r="M79" s="28">
        <v>556.048</v>
      </c>
    </row>
    <row r="80" spans="1:13" x14ac:dyDescent="0.2">
      <c r="A80" s="24">
        <v>4539</v>
      </c>
      <c r="B80" s="24" t="s">
        <v>456</v>
      </c>
      <c r="C80" s="32" t="s">
        <v>544</v>
      </c>
      <c r="D80" s="26" t="s">
        <v>458</v>
      </c>
      <c r="E80" s="26">
        <v>913</v>
      </c>
      <c r="F80" s="26" t="s">
        <v>458</v>
      </c>
      <c r="G80" s="26" t="s">
        <v>458</v>
      </c>
      <c r="H80" s="26">
        <v>18</v>
      </c>
      <c r="I80" s="27" t="s">
        <v>496</v>
      </c>
      <c r="J80" s="26">
        <v>903</v>
      </c>
      <c r="K80" s="26">
        <v>2020</v>
      </c>
      <c r="L80" s="28">
        <v>66870.587</v>
      </c>
      <c r="M80" s="28">
        <v>67272.182000000001</v>
      </c>
    </row>
    <row r="81" spans="1:13" x14ac:dyDescent="0.2">
      <c r="A81" s="24">
        <v>4611</v>
      </c>
      <c r="B81" s="24" t="s">
        <v>456</v>
      </c>
      <c r="C81" s="33" t="s">
        <v>383</v>
      </c>
      <c r="D81" s="26" t="s">
        <v>458</v>
      </c>
      <c r="E81" s="26">
        <v>72</v>
      </c>
      <c r="F81" s="26" t="s">
        <v>44</v>
      </c>
      <c r="G81" s="26" t="s">
        <v>545</v>
      </c>
      <c r="H81" s="26">
        <v>72</v>
      </c>
      <c r="I81" s="27" t="s">
        <v>498</v>
      </c>
      <c r="J81" s="26">
        <v>913</v>
      </c>
      <c r="K81" s="26">
        <v>2020</v>
      </c>
      <c r="L81" s="28">
        <v>2523.5410000000002</v>
      </c>
      <c r="M81" s="28">
        <v>2546.402</v>
      </c>
    </row>
    <row r="82" spans="1:13" x14ac:dyDescent="0.2">
      <c r="A82" s="24">
        <v>4683</v>
      </c>
      <c r="B82" s="24" t="s">
        <v>456</v>
      </c>
      <c r="C82" s="33" t="s">
        <v>381</v>
      </c>
      <c r="D82" s="26" t="s">
        <v>458</v>
      </c>
      <c r="E82" s="26">
        <v>748</v>
      </c>
      <c r="F82" s="26" t="s">
        <v>186</v>
      </c>
      <c r="G82" s="26" t="s">
        <v>546</v>
      </c>
      <c r="H82" s="26">
        <v>748</v>
      </c>
      <c r="I82" s="27" t="s">
        <v>498</v>
      </c>
      <c r="J82" s="26">
        <v>913</v>
      </c>
      <c r="K82" s="26">
        <v>2020</v>
      </c>
      <c r="L82" s="28">
        <v>1174.222</v>
      </c>
      <c r="M82" s="28">
        <v>1180.655</v>
      </c>
    </row>
    <row r="83" spans="1:13" x14ac:dyDescent="0.2">
      <c r="A83" s="24">
        <v>4755</v>
      </c>
      <c r="B83" s="24" t="s">
        <v>456</v>
      </c>
      <c r="C83" s="33" t="s">
        <v>374</v>
      </c>
      <c r="D83" s="26" t="s">
        <v>458</v>
      </c>
      <c r="E83" s="26">
        <v>426</v>
      </c>
      <c r="F83" s="26" t="s">
        <v>121</v>
      </c>
      <c r="G83" s="26" t="s">
        <v>547</v>
      </c>
      <c r="H83" s="26">
        <v>426</v>
      </c>
      <c r="I83" s="27" t="s">
        <v>498</v>
      </c>
      <c r="J83" s="26">
        <v>913</v>
      </c>
      <c r="K83" s="26">
        <v>2020</v>
      </c>
      <c r="L83" s="28">
        <v>2239.6039999999998</v>
      </c>
      <c r="M83" s="28">
        <v>2254.1</v>
      </c>
    </row>
    <row r="84" spans="1:13" x14ac:dyDescent="0.2">
      <c r="A84" s="24">
        <v>4827</v>
      </c>
      <c r="B84" s="24" t="s">
        <v>456</v>
      </c>
      <c r="C84" s="33" t="s">
        <v>429</v>
      </c>
      <c r="D84" s="26" t="s">
        <v>458</v>
      </c>
      <c r="E84" s="26">
        <v>516</v>
      </c>
      <c r="F84" s="26" t="s">
        <v>144</v>
      </c>
      <c r="G84" s="26" t="s">
        <v>548</v>
      </c>
      <c r="H84" s="26">
        <v>516</v>
      </c>
      <c r="I84" s="27" t="s">
        <v>498</v>
      </c>
      <c r="J84" s="26">
        <v>913</v>
      </c>
      <c r="K84" s="26">
        <v>2020</v>
      </c>
      <c r="L84" s="28">
        <v>2467.0770000000002</v>
      </c>
      <c r="M84" s="28">
        <v>2489.098</v>
      </c>
    </row>
    <row r="85" spans="1:13" x14ac:dyDescent="0.2">
      <c r="A85" s="24">
        <v>4899</v>
      </c>
      <c r="B85" s="24" t="s">
        <v>456</v>
      </c>
      <c r="C85" s="33" t="s">
        <v>243</v>
      </c>
      <c r="D85" s="26" t="s">
        <v>458</v>
      </c>
      <c r="E85" s="26">
        <v>710</v>
      </c>
      <c r="F85" s="26" t="s">
        <v>217</v>
      </c>
      <c r="G85" s="26" t="s">
        <v>549</v>
      </c>
      <c r="H85" s="26">
        <v>710</v>
      </c>
      <c r="I85" s="27" t="s">
        <v>498</v>
      </c>
      <c r="J85" s="26">
        <v>913</v>
      </c>
      <c r="K85" s="26">
        <v>2020</v>
      </c>
      <c r="L85" s="28">
        <v>58466.142999999996</v>
      </c>
      <c r="M85" s="28">
        <v>58801.927000000003</v>
      </c>
    </row>
    <row r="86" spans="1:13" x14ac:dyDescent="0.2">
      <c r="A86" s="24">
        <v>4971</v>
      </c>
      <c r="B86" s="24" t="s">
        <v>456</v>
      </c>
      <c r="C86" s="32" t="s">
        <v>550</v>
      </c>
      <c r="D86" s="26" t="s">
        <v>458</v>
      </c>
      <c r="E86" s="26">
        <v>914</v>
      </c>
      <c r="F86" s="26" t="s">
        <v>458</v>
      </c>
      <c r="G86" s="26" t="s">
        <v>458</v>
      </c>
      <c r="H86" s="26">
        <v>11</v>
      </c>
      <c r="I86" s="27" t="s">
        <v>496</v>
      </c>
      <c r="J86" s="26">
        <v>903</v>
      </c>
      <c r="K86" s="26">
        <v>2020</v>
      </c>
      <c r="L86" s="28">
        <v>402908.94099999999</v>
      </c>
      <c r="M86" s="28">
        <v>408124.91899999999</v>
      </c>
    </row>
    <row r="87" spans="1:13" x14ac:dyDescent="0.2">
      <c r="A87" s="24">
        <v>5043</v>
      </c>
      <c r="B87" s="24" t="s">
        <v>456</v>
      </c>
      <c r="C87" s="33" t="s">
        <v>335</v>
      </c>
      <c r="D87" s="26" t="s">
        <v>458</v>
      </c>
      <c r="E87" s="26">
        <v>204</v>
      </c>
      <c r="F87" s="26" t="s">
        <v>30</v>
      </c>
      <c r="G87" s="26" t="s">
        <v>551</v>
      </c>
      <c r="H87" s="26">
        <v>204</v>
      </c>
      <c r="I87" s="27" t="s">
        <v>498</v>
      </c>
      <c r="J87" s="26">
        <v>914</v>
      </c>
      <c r="K87" s="26">
        <v>2020</v>
      </c>
      <c r="L87" s="28">
        <v>12466.819</v>
      </c>
      <c r="M87" s="28">
        <v>12643.123</v>
      </c>
    </row>
    <row r="88" spans="1:13" x14ac:dyDescent="0.2">
      <c r="A88" s="24">
        <v>5115</v>
      </c>
      <c r="B88" s="24" t="s">
        <v>456</v>
      </c>
      <c r="C88" s="33" t="s">
        <v>291</v>
      </c>
      <c r="D88" s="26" t="s">
        <v>458</v>
      </c>
      <c r="E88" s="26">
        <v>854</v>
      </c>
      <c r="F88" s="26" t="s">
        <v>31</v>
      </c>
      <c r="G88" s="26" t="s">
        <v>552</v>
      </c>
      <c r="H88" s="26">
        <v>854</v>
      </c>
      <c r="I88" s="27" t="s">
        <v>498</v>
      </c>
      <c r="J88" s="26">
        <v>914</v>
      </c>
      <c r="K88" s="26">
        <v>2020</v>
      </c>
      <c r="L88" s="28">
        <v>21231.893</v>
      </c>
      <c r="M88" s="28">
        <v>21522.626</v>
      </c>
    </row>
    <row r="89" spans="1:13" x14ac:dyDescent="0.2">
      <c r="A89" s="24">
        <v>5187</v>
      </c>
      <c r="B89" s="24" t="s">
        <v>456</v>
      </c>
      <c r="C89" s="33" t="s">
        <v>394</v>
      </c>
      <c r="D89" s="26" t="s">
        <v>458</v>
      </c>
      <c r="E89" s="26">
        <v>132</v>
      </c>
      <c r="F89" s="26" t="s">
        <v>57</v>
      </c>
      <c r="G89" s="26" t="s">
        <v>553</v>
      </c>
      <c r="H89" s="26">
        <v>132</v>
      </c>
      <c r="I89" s="27" t="s">
        <v>498</v>
      </c>
      <c r="J89" s="26">
        <v>914</v>
      </c>
      <c r="K89" s="26">
        <v>2020</v>
      </c>
      <c r="L89" s="28">
        <v>579.93299999999999</v>
      </c>
      <c r="M89" s="28">
        <v>582.64</v>
      </c>
    </row>
    <row r="90" spans="1:13" x14ac:dyDescent="0.2">
      <c r="A90" s="24">
        <v>5259</v>
      </c>
      <c r="B90" s="24" t="s">
        <v>456</v>
      </c>
      <c r="C90" s="33" t="s">
        <v>274</v>
      </c>
      <c r="D90" s="26" t="s">
        <v>458</v>
      </c>
      <c r="E90" s="26">
        <v>384</v>
      </c>
      <c r="F90" s="26" t="s">
        <v>50</v>
      </c>
      <c r="G90" s="26" t="s">
        <v>554</v>
      </c>
      <c r="H90" s="26">
        <v>384</v>
      </c>
      <c r="I90" s="27" t="s">
        <v>498</v>
      </c>
      <c r="J90" s="26">
        <v>914</v>
      </c>
      <c r="K90" s="26">
        <v>2020</v>
      </c>
      <c r="L90" s="28">
        <v>26477.574000000001</v>
      </c>
      <c r="M90" s="28">
        <v>26811.79</v>
      </c>
    </row>
    <row r="91" spans="1:13" x14ac:dyDescent="0.2">
      <c r="A91" s="24">
        <v>5331</v>
      </c>
      <c r="B91" s="24" t="s">
        <v>456</v>
      </c>
      <c r="C91" s="33" t="s">
        <v>382</v>
      </c>
      <c r="D91" s="26" t="s">
        <v>458</v>
      </c>
      <c r="E91" s="26">
        <v>270</v>
      </c>
      <c r="F91" s="26" t="s">
        <v>83</v>
      </c>
      <c r="G91" s="26" t="s">
        <v>555</v>
      </c>
      <c r="H91" s="26">
        <v>270</v>
      </c>
      <c r="I91" s="27" t="s">
        <v>498</v>
      </c>
      <c r="J91" s="26">
        <v>914</v>
      </c>
      <c r="K91" s="26">
        <v>2020</v>
      </c>
      <c r="L91" s="28">
        <v>2541.049</v>
      </c>
      <c r="M91" s="28">
        <v>2573.9949999999999</v>
      </c>
    </row>
    <row r="92" spans="1:13" x14ac:dyDescent="0.2">
      <c r="A92" s="24">
        <v>5403</v>
      </c>
      <c r="B92" s="24" t="s">
        <v>456</v>
      </c>
      <c r="C92" s="33" t="s">
        <v>299</v>
      </c>
      <c r="D92" s="26" t="s">
        <v>458</v>
      </c>
      <c r="E92" s="26">
        <v>288</v>
      </c>
      <c r="F92" s="26" t="s">
        <v>81</v>
      </c>
      <c r="G92" s="26" t="s">
        <v>556</v>
      </c>
      <c r="H92" s="26">
        <v>288</v>
      </c>
      <c r="I92" s="27" t="s">
        <v>498</v>
      </c>
      <c r="J92" s="26">
        <v>914</v>
      </c>
      <c r="K92" s="26">
        <v>2020</v>
      </c>
      <c r="L92" s="28">
        <v>31849.245999999999</v>
      </c>
      <c r="M92" s="28">
        <v>32180.401000000002</v>
      </c>
    </row>
    <row r="93" spans="1:13" x14ac:dyDescent="0.2">
      <c r="A93" s="24">
        <v>5475</v>
      </c>
      <c r="B93" s="24" t="s">
        <v>456</v>
      </c>
      <c r="C93" s="33" t="s">
        <v>306</v>
      </c>
      <c r="D93" s="26" t="s">
        <v>458</v>
      </c>
      <c r="E93" s="26">
        <v>324</v>
      </c>
      <c r="F93" s="26" t="s">
        <v>82</v>
      </c>
      <c r="G93" s="26" t="s">
        <v>557</v>
      </c>
      <c r="H93" s="26">
        <v>324</v>
      </c>
      <c r="I93" s="27" t="s">
        <v>498</v>
      </c>
      <c r="J93" s="26">
        <v>914</v>
      </c>
      <c r="K93" s="26">
        <v>2020</v>
      </c>
      <c r="L93" s="28">
        <v>13041.585999999999</v>
      </c>
      <c r="M93" s="28">
        <v>13205.153</v>
      </c>
    </row>
    <row r="94" spans="1:13" x14ac:dyDescent="0.2">
      <c r="A94" s="24">
        <v>5547</v>
      </c>
      <c r="B94" s="24" t="s">
        <v>456</v>
      </c>
      <c r="C94" s="33" t="s">
        <v>379</v>
      </c>
      <c r="D94" s="26" t="s">
        <v>458</v>
      </c>
      <c r="E94" s="26">
        <v>624</v>
      </c>
      <c r="F94" s="26" t="s">
        <v>84</v>
      </c>
      <c r="G94" s="26" t="s">
        <v>558</v>
      </c>
      <c r="H94" s="26">
        <v>624</v>
      </c>
      <c r="I94" s="27" t="s">
        <v>498</v>
      </c>
      <c r="J94" s="26">
        <v>914</v>
      </c>
      <c r="K94" s="26">
        <v>2020</v>
      </c>
      <c r="L94" s="28">
        <v>1993.3030000000001</v>
      </c>
      <c r="M94" s="28">
        <v>2015.828</v>
      </c>
    </row>
    <row r="95" spans="1:13" x14ac:dyDescent="0.2">
      <c r="A95" s="24">
        <v>5619</v>
      </c>
      <c r="B95" s="24" t="s">
        <v>456</v>
      </c>
      <c r="C95" s="33" t="s">
        <v>353</v>
      </c>
      <c r="D95" s="26" t="s">
        <v>458</v>
      </c>
      <c r="E95" s="26">
        <v>430</v>
      </c>
      <c r="F95" s="26" t="s">
        <v>116</v>
      </c>
      <c r="G95" s="26" t="s">
        <v>559</v>
      </c>
      <c r="H95" s="26">
        <v>430</v>
      </c>
      <c r="I95" s="27" t="s">
        <v>498</v>
      </c>
      <c r="J95" s="26">
        <v>914</v>
      </c>
      <c r="K95" s="26">
        <v>2020</v>
      </c>
      <c r="L95" s="28">
        <v>5034.1909999999998</v>
      </c>
      <c r="M95" s="28">
        <v>5087.5839999999998</v>
      </c>
    </row>
    <row r="96" spans="1:13" x14ac:dyDescent="0.2">
      <c r="A96" s="24">
        <v>5691</v>
      </c>
      <c r="B96" s="24" t="s">
        <v>456</v>
      </c>
      <c r="C96" s="33" t="s">
        <v>432</v>
      </c>
      <c r="D96" s="26" t="s">
        <v>458</v>
      </c>
      <c r="E96" s="26">
        <v>466</v>
      </c>
      <c r="F96" s="26" t="s">
        <v>134</v>
      </c>
      <c r="G96" s="26" t="s">
        <v>560</v>
      </c>
      <c r="H96" s="26">
        <v>466</v>
      </c>
      <c r="I96" s="27" t="s">
        <v>498</v>
      </c>
      <c r="J96" s="26">
        <v>914</v>
      </c>
      <c r="K96" s="26">
        <v>2020</v>
      </c>
      <c r="L96" s="28">
        <v>20886.780999999999</v>
      </c>
      <c r="M96" s="28">
        <v>21224.04</v>
      </c>
    </row>
    <row r="97" spans="1:13" x14ac:dyDescent="0.2">
      <c r="A97" s="24">
        <v>5763</v>
      </c>
      <c r="B97" s="24" t="s">
        <v>456</v>
      </c>
      <c r="C97" s="33" t="s">
        <v>364</v>
      </c>
      <c r="D97" s="26" t="s">
        <v>458</v>
      </c>
      <c r="E97" s="26">
        <v>478</v>
      </c>
      <c r="F97" s="26" t="s">
        <v>140</v>
      </c>
      <c r="G97" s="26" t="s">
        <v>561</v>
      </c>
      <c r="H97" s="26">
        <v>478</v>
      </c>
      <c r="I97" s="27" t="s">
        <v>498</v>
      </c>
      <c r="J97" s="26">
        <v>914</v>
      </c>
      <c r="K97" s="26">
        <v>2020</v>
      </c>
      <c r="L97" s="28">
        <v>4440.933</v>
      </c>
      <c r="M97" s="28">
        <v>4498.6040000000003</v>
      </c>
    </row>
    <row r="98" spans="1:13" x14ac:dyDescent="0.2">
      <c r="A98" s="24">
        <v>5835</v>
      </c>
      <c r="B98" s="24" t="s">
        <v>456</v>
      </c>
      <c r="C98" s="33" t="s">
        <v>417</v>
      </c>
      <c r="D98" s="26" t="s">
        <v>458</v>
      </c>
      <c r="E98" s="26">
        <v>562</v>
      </c>
      <c r="F98" s="26" t="s">
        <v>145</v>
      </c>
      <c r="G98" s="26" t="s">
        <v>562</v>
      </c>
      <c r="H98" s="26">
        <v>562</v>
      </c>
      <c r="I98" s="27" t="s">
        <v>498</v>
      </c>
      <c r="J98" s="26">
        <v>914</v>
      </c>
      <c r="K98" s="26">
        <v>2020</v>
      </c>
      <c r="L98" s="28">
        <v>23881.69</v>
      </c>
      <c r="M98" s="28">
        <v>24333.638999999999</v>
      </c>
    </row>
    <row r="99" spans="1:13" x14ac:dyDescent="0.2">
      <c r="A99" s="24">
        <v>5907</v>
      </c>
      <c r="B99" s="24" t="s">
        <v>456</v>
      </c>
      <c r="C99" s="33" t="s">
        <v>239</v>
      </c>
      <c r="D99" s="26" t="s">
        <v>458</v>
      </c>
      <c r="E99" s="26">
        <v>566</v>
      </c>
      <c r="F99" s="26" t="s">
        <v>146</v>
      </c>
      <c r="G99" s="26" t="s">
        <v>563</v>
      </c>
      <c r="H99" s="26">
        <v>566</v>
      </c>
      <c r="I99" s="27" t="s">
        <v>498</v>
      </c>
      <c r="J99" s="26">
        <v>914</v>
      </c>
      <c r="K99" s="26">
        <v>2020</v>
      </c>
      <c r="L99" s="28">
        <v>205780.595</v>
      </c>
      <c r="M99" s="28">
        <v>208327.405</v>
      </c>
    </row>
    <row r="100" spans="1:13" x14ac:dyDescent="0.2">
      <c r="A100" s="24">
        <v>5979</v>
      </c>
      <c r="B100" s="24" t="s">
        <v>456</v>
      </c>
      <c r="C100" s="33" t="s">
        <v>564</v>
      </c>
      <c r="D100" s="26">
        <v>4</v>
      </c>
      <c r="E100" s="26">
        <v>654</v>
      </c>
      <c r="F100" s="26" t="s">
        <v>173</v>
      </c>
      <c r="G100" s="26" t="s">
        <v>565</v>
      </c>
      <c r="H100" s="26">
        <v>654</v>
      </c>
      <c r="I100" s="27" t="s">
        <v>498</v>
      </c>
      <c r="J100" s="26">
        <v>914</v>
      </c>
      <c r="K100" s="26">
        <v>2020</v>
      </c>
      <c r="L100" s="28">
        <v>5.4359999999999999</v>
      </c>
      <c r="M100" s="28">
        <v>5.42</v>
      </c>
    </row>
    <row r="101" spans="1:13" x14ac:dyDescent="0.2">
      <c r="A101" s="24">
        <v>6051</v>
      </c>
      <c r="B101" s="24" t="s">
        <v>456</v>
      </c>
      <c r="C101" s="33" t="s">
        <v>334</v>
      </c>
      <c r="D101" s="26" t="s">
        <v>458</v>
      </c>
      <c r="E101" s="26">
        <v>686</v>
      </c>
      <c r="F101" s="26" t="s">
        <v>171</v>
      </c>
      <c r="G101" s="26" t="s">
        <v>566</v>
      </c>
      <c r="H101" s="26">
        <v>686</v>
      </c>
      <c r="I101" s="27" t="s">
        <v>498</v>
      </c>
      <c r="J101" s="26">
        <v>914</v>
      </c>
      <c r="K101" s="26">
        <v>2020</v>
      </c>
      <c r="L101" s="28">
        <v>16215.467000000001</v>
      </c>
      <c r="M101" s="28">
        <v>16436.12</v>
      </c>
    </row>
    <row r="102" spans="1:13" x14ac:dyDescent="0.2">
      <c r="A102" s="24">
        <v>6123</v>
      </c>
      <c r="B102" s="24" t="s">
        <v>456</v>
      </c>
      <c r="C102" s="33" t="s">
        <v>345</v>
      </c>
      <c r="D102" s="26" t="s">
        <v>458</v>
      </c>
      <c r="E102" s="26">
        <v>694</v>
      </c>
      <c r="F102" s="26" t="s">
        <v>175</v>
      </c>
      <c r="G102" s="26" t="s">
        <v>567</v>
      </c>
      <c r="H102" s="26">
        <v>694</v>
      </c>
      <c r="I102" s="27" t="s">
        <v>498</v>
      </c>
      <c r="J102" s="26">
        <v>914</v>
      </c>
      <c r="K102" s="26">
        <v>2020</v>
      </c>
      <c r="L102" s="28">
        <v>8140.2089999999998</v>
      </c>
      <c r="M102" s="28">
        <v>8233.9699999999993</v>
      </c>
    </row>
    <row r="103" spans="1:13" x14ac:dyDescent="0.2">
      <c r="A103" s="24">
        <v>6195</v>
      </c>
      <c r="B103" s="24" t="s">
        <v>456</v>
      </c>
      <c r="C103" s="33" t="s">
        <v>324</v>
      </c>
      <c r="D103" s="26" t="s">
        <v>458</v>
      </c>
      <c r="E103" s="26">
        <v>768</v>
      </c>
      <c r="F103" s="26" t="s">
        <v>191</v>
      </c>
      <c r="G103" s="26" t="s">
        <v>568</v>
      </c>
      <c r="H103" s="26">
        <v>768</v>
      </c>
      <c r="I103" s="27" t="s">
        <v>498</v>
      </c>
      <c r="J103" s="26">
        <v>914</v>
      </c>
      <c r="K103" s="26">
        <v>2020</v>
      </c>
      <c r="L103" s="28">
        <v>8342.2360000000008</v>
      </c>
      <c r="M103" s="28">
        <v>8442.58</v>
      </c>
    </row>
    <row r="104" spans="1:13" x14ac:dyDescent="0.2">
      <c r="A104" s="24">
        <v>6267</v>
      </c>
      <c r="B104" s="24" t="s">
        <v>456</v>
      </c>
      <c r="C104" s="31" t="s">
        <v>569</v>
      </c>
      <c r="D104" s="26" t="s">
        <v>458</v>
      </c>
      <c r="E104" s="26">
        <v>935</v>
      </c>
      <c r="F104" s="26" t="s">
        <v>458</v>
      </c>
      <c r="G104" s="26" t="s">
        <v>458</v>
      </c>
      <c r="H104" s="26">
        <v>142</v>
      </c>
      <c r="I104" s="27" t="s">
        <v>494</v>
      </c>
      <c r="J104" s="26">
        <v>1840</v>
      </c>
      <c r="K104" s="26">
        <v>2020</v>
      </c>
      <c r="L104" s="28">
        <v>4647857.977</v>
      </c>
      <c r="M104" s="28">
        <v>4664324.0750000002</v>
      </c>
    </row>
    <row r="105" spans="1:13" x14ac:dyDescent="0.2">
      <c r="A105" s="24">
        <v>6339</v>
      </c>
      <c r="B105" s="24" t="s">
        <v>456</v>
      </c>
      <c r="C105" s="32" t="s">
        <v>570</v>
      </c>
      <c r="D105" s="26" t="s">
        <v>458</v>
      </c>
      <c r="E105" s="26">
        <v>5500</v>
      </c>
      <c r="F105" s="26" t="s">
        <v>458</v>
      </c>
      <c r="G105" s="26" t="s">
        <v>458</v>
      </c>
      <c r="H105" s="26">
        <v>143</v>
      </c>
      <c r="I105" s="27" t="s">
        <v>496</v>
      </c>
      <c r="J105" s="26">
        <v>935</v>
      </c>
      <c r="K105" s="26">
        <v>2020</v>
      </c>
      <c r="L105" s="28">
        <v>74124.032999999996</v>
      </c>
      <c r="M105" s="28">
        <v>74724.418000000005</v>
      </c>
    </row>
    <row r="106" spans="1:13" x14ac:dyDescent="0.2">
      <c r="A106" s="24">
        <v>6411</v>
      </c>
      <c r="B106" s="24" t="s">
        <v>456</v>
      </c>
      <c r="C106" s="33" t="s">
        <v>250</v>
      </c>
      <c r="D106" s="26" t="s">
        <v>458</v>
      </c>
      <c r="E106" s="26">
        <v>398</v>
      </c>
      <c r="F106" s="26" t="s">
        <v>106</v>
      </c>
      <c r="G106" s="26" t="s">
        <v>571</v>
      </c>
      <c r="H106" s="26">
        <v>398</v>
      </c>
      <c r="I106" s="27" t="s">
        <v>498</v>
      </c>
      <c r="J106" s="26">
        <v>5500</v>
      </c>
      <c r="K106" s="26">
        <v>2020</v>
      </c>
      <c r="L106" s="28">
        <v>18861.057000000001</v>
      </c>
      <c r="M106" s="28">
        <v>18979.242999999999</v>
      </c>
    </row>
    <row r="107" spans="1:13" x14ac:dyDescent="0.2">
      <c r="A107" s="24">
        <v>6483</v>
      </c>
      <c r="B107" s="24" t="s">
        <v>456</v>
      </c>
      <c r="C107" s="33" t="s">
        <v>370</v>
      </c>
      <c r="D107" s="26" t="s">
        <v>458</v>
      </c>
      <c r="E107" s="26">
        <v>417</v>
      </c>
      <c r="F107" s="26" t="s">
        <v>108</v>
      </c>
      <c r="G107" s="26" t="s">
        <v>572</v>
      </c>
      <c r="H107" s="26">
        <v>417</v>
      </c>
      <c r="I107" s="27" t="s">
        <v>498</v>
      </c>
      <c r="J107" s="26">
        <v>5500</v>
      </c>
      <c r="K107" s="26">
        <v>2020</v>
      </c>
      <c r="L107" s="28">
        <v>6372.33</v>
      </c>
      <c r="M107" s="28">
        <v>6424.8739999999998</v>
      </c>
    </row>
    <row r="108" spans="1:13" x14ac:dyDescent="0.2">
      <c r="A108" s="24">
        <v>6555</v>
      </c>
      <c r="B108" s="24" t="s">
        <v>456</v>
      </c>
      <c r="C108" s="33" t="s">
        <v>360</v>
      </c>
      <c r="D108" s="26" t="s">
        <v>458</v>
      </c>
      <c r="E108" s="26">
        <v>762</v>
      </c>
      <c r="F108" s="26" t="s">
        <v>193</v>
      </c>
      <c r="G108" s="26" t="s">
        <v>573</v>
      </c>
      <c r="H108" s="26">
        <v>762</v>
      </c>
      <c r="I108" s="27" t="s">
        <v>498</v>
      </c>
      <c r="J108" s="26">
        <v>5500</v>
      </c>
      <c r="K108" s="26">
        <v>2020</v>
      </c>
      <c r="L108" s="28">
        <v>9442.8169999999991</v>
      </c>
      <c r="M108" s="28">
        <v>9543.2070000000003</v>
      </c>
    </row>
    <row r="109" spans="1:13" x14ac:dyDescent="0.2">
      <c r="A109" s="24">
        <v>6627</v>
      </c>
      <c r="B109" s="24" t="s">
        <v>456</v>
      </c>
      <c r="C109" s="33" t="s">
        <v>278</v>
      </c>
      <c r="D109" s="26" t="s">
        <v>458</v>
      </c>
      <c r="E109" s="26">
        <v>795</v>
      </c>
      <c r="F109" s="26" t="s">
        <v>195</v>
      </c>
      <c r="G109" s="26" t="s">
        <v>574</v>
      </c>
      <c r="H109" s="26">
        <v>795</v>
      </c>
      <c r="I109" s="27" t="s">
        <v>498</v>
      </c>
      <c r="J109" s="26">
        <v>5500</v>
      </c>
      <c r="K109" s="26">
        <v>2020</v>
      </c>
      <c r="L109" s="28">
        <v>6204.366</v>
      </c>
      <c r="M109" s="28">
        <v>6250.4380000000001</v>
      </c>
    </row>
    <row r="110" spans="1:13" x14ac:dyDescent="0.2">
      <c r="A110" s="24">
        <v>6699</v>
      </c>
      <c r="B110" s="24" t="s">
        <v>456</v>
      </c>
      <c r="C110" s="33" t="s">
        <v>269</v>
      </c>
      <c r="D110" s="26" t="s">
        <v>458</v>
      </c>
      <c r="E110" s="26">
        <v>860</v>
      </c>
      <c r="F110" s="26" t="s">
        <v>208</v>
      </c>
      <c r="G110" s="26" t="s">
        <v>575</v>
      </c>
      <c r="H110" s="26">
        <v>860</v>
      </c>
      <c r="I110" s="27" t="s">
        <v>498</v>
      </c>
      <c r="J110" s="26">
        <v>5500</v>
      </c>
      <c r="K110" s="26">
        <v>2020</v>
      </c>
      <c r="L110" s="28">
        <v>33243.463000000003</v>
      </c>
      <c r="M110" s="28">
        <v>33526.656000000003</v>
      </c>
    </row>
    <row r="111" spans="1:13" x14ac:dyDescent="0.2">
      <c r="A111" s="24">
        <v>6771</v>
      </c>
      <c r="B111" s="24" t="s">
        <v>456</v>
      </c>
      <c r="C111" s="32" t="s">
        <v>576</v>
      </c>
      <c r="D111" s="26" t="s">
        <v>458</v>
      </c>
      <c r="E111" s="26">
        <v>906</v>
      </c>
      <c r="F111" s="26" t="s">
        <v>458</v>
      </c>
      <c r="G111" s="26" t="s">
        <v>458</v>
      </c>
      <c r="H111" s="26">
        <v>30</v>
      </c>
      <c r="I111" s="27" t="s">
        <v>496</v>
      </c>
      <c r="J111" s="26">
        <v>935</v>
      </c>
      <c r="K111" s="26">
        <v>2020</v>
      </c>
      <c r="L111" s="28">
        <v>1662451.4350000001</v>
      </c>
      <c r="M111" s="28">
        <v>1663179.7390000001</v>
      </c>
    </row>
    <row r="112" spans="1:13" x14ac:dyDescent="0.2">
      <c r="A112" s="24">
        <v>6843</v>
      </c>
      <c r="B112" s="24" t="s">
        <v>456</v>
      </c>
      <c r="C112" s="33" t="s">
        <v>228</v>
      </c>
      <c r="D112" s="26">
        <v>5</v>
      </c>
      <c r="E112" s="26">
        <v>156</v>
      </c>
      <c r="F112" s="26" t="s">
        <v>49</v>
      </c>
      <c r="G112" s="26" t="s">
        <v>577</v>
      </c>
      <c r="H112" s="26">
        <v>156</v>
      </c>
      <c r="I112" s="27" t="s">
        <v>498</v>
      </c>
      <c r="J112" s="26">
        <v>906</v>
      </c>
      <c r="K112" s="26">
        <v>2020</v>
      </c>
      <c r="L112" s="28">
        <v>1423998.0190000001</v>
      </c>
      <c r="M112" s="28">
        <v>1424929.781</v>
      </c>
    </row>
    <row r="113" spans="1:13" x14ac:dyDescent="0.2">
      <c r="A113" s="24">
        <v>6915</v>
      </c>
      <c r="B113" s="24" t="s">
        <v>456</v>
      </c>
      <c r="C113" s="33" t="s">
        <v>578</v>
      </c>
      <c r="D113" s="26">
        <v>6</v>
      </c>
      <c r="E113" s="26">
        <v>344</v>
      </c>
      <c r="F113" s="26" t="s">
        <v>90</v>
      </c>
      <c r="G113" s="26" t="s">
        <v>579</v>
      </c>
      <c r="H113" s="26">
        <v>344</v>
      </c>
      <c r="I113" s="27" t="s">
        <v>498</v>
      </c>
      <c r="J113" s="26">
        <v>906</v>
      </c>
      <c r="K113" s="26">
        <v>2020</v>
      </c>
      <c r="L113" s="28">
        <v>7501.9070000000002</v>
      </c>
      <c r="M113" s="28">
        <v>7500.9579999999996</v>
      </c>
    </row>
    <row r="114" spans="1:13" x14ac:dyDescent="0.2">
      <c r="A114" s="24">
        <v>6987</v>
      </c>
      <c r="B114" s="24" t="s">
        <v>456</v>
      </c>
      <c r="C114" s="33" t="s">
        <v>580</v>
      </c>
      <c r="D114" s="26">
        <v>7</v>
      </c>
      <c r="E114" s="26">
        <v>446</v>
      </c>
      <c r="F114" s="26" t="s">
        <v>125</v>
      </c>
      <c r="G114" s="26" t="s">
        <v>581</v>
      </c>
      <c r="H114" s="26">
        <v>446</v>
      </c>
      <c r="I114" s="27" t="s">
        <v>498</v>
      </c>
      <c r="J114" s="26">
        <v>906</v>
      </c>
      <c r="K114" s="26">
        <v>2020</v>
      </c>
      <c r="L114" s="28">
        <v>670.01900000000001</v>
      </c>
      <c r="M114" s="28">
        <v>676.28300000000002</v>
      </c>
    </row>
    <row r="115" spans="1:13" x14ac:dyDescent="0.2">
      <c r="A115" s="24">
        <v>7059</v>
      </c>
      <c r="B115" s="24" t="s">
        <v>456</v>
      </c>
      <c r="C115" s="33" t="s">
        <v>582</v>
      </c>
      <c r="D115" s="26">
        <v>8</v>
      </c>
      <c r="E115" s="26">
        <v>158</v>
      </c>
      <c r="F115" s="26" t="s">
        <v>202</v>
      </c>
      <c r="G115" s="26" t="s">
        <v>583</v>
      </c>
      <c r="H115" s="26">
        <v>158</v>
      </c>
      <c r="I115" s="27" t="s">
        <v>498</v>
      </c>
      <c r="J115" s="26">
        <v>906</v>
      </c>
      <c r="K115" s="26">
        <v>2020</v>
      </c>
      <c r="L115" s="28">
        <v>23800.896000000001</v>
      </c>
      <c r="M115" s="28">
        <v>23821.464</v>
      </c>
    </row>
    <row r="116" spans="1:13" x14ac:dyDescent="0.2">
      <c r="A116" s="24">
        <v>7131</v>
      </c>
      <c r="B116" s="24" t="s">
        <v>456</v>
      </c>
      <c r="C116" s="33" t="s">
        <v>584</v>
      </c>
      <c r="D116" s="26" t="s">
        <v>458</v>
      </c>
      <c r="E116" s="26">
        <v>408</v>
      </c>
      <c r="F116" s="26" t="s">
        <v>162</v>
      </c>
      <c r="G116" s="26" t="s">
        <v>585</v>
      </c>
      <c r="H116" s="26">
        <v>408</v>
      </c>
      <c r="I116" s="27" t="s">
        <v>498</v>
      </c>
      <c r="J116" s="26">
        <v>906</v>
      </c>
      <c r="K116" s="26">
        <v>2020</v>
      </c>
      <c r="L116" s="28">
        <v>25813.233</v>
      </c>
      <c r="M116" s="28">
        <v>25867.467000000001</v>
      </c>
    </row>
    <row r="117" spans="1:13" x14ac:dyDescent="0.2">
      <c r="A117" s="24">
        <v>7203</v>
      </c>
      <c r="B117" s="24" t="s">
        <v>456</v>
      </c>
      <c r="C117" s="33" t="s">
        <v>234</v>
      </c>
      <c r="D117" s="26" t="s">
        <v>458</v>
      </c>
      <c r="E117" s="26">
        <v>392</v>
      </c>
      <c r="F117" s="26" t="s">
        <v>105</v>
      </c>
      <c r="G117" s="26" t="s">
        <v>586</v>
      </c>
      <c r="H117" s="26">
        <v>392</v>
      </c>
      <c r="I117" s="27" t="s">
        <v>498</v>
      </c>
      <c r="J117" s="26">
        <v>906</v>
      </c>
      <c r="K117" s="26">
        <v>2020</v>
      </c>
      <c r="L117" s="28">
        <v>125542.77</v>
      </c>
      <c r="M117" s="28">
        <v>125244.761</v>
      </c>
    </row>
    <row r="118" spans="1:13" x14ac:dyDescent="0.2">
      <c r="A118" s="24">
        <v>7275</v>
      </c>
      <c r="B118" s="24" t="s">
        <v>456</v>
      </c>
      <c r="C118" s="33" t="s">
        <v>344</v>
      </c>
      <c r="D118" s="26" t="s">
        <v>458</v>
      </c>
      <c r="E118" s="26">
        <v>496</v>
      </c>
      <c r="F118" s="26" t="s">
        <v>138</v>
      </c>
      <c r="G118" s="26" t="s">
        <v>587</v>
      </c>
      <c r="H118" s="26">
        <v>496</v>
      </c>
      <c r="I118" s="27" t="s">
        <v>498</v>
      </c>
      <c r="J118" s="26">
        <v>906</v>
      </c>
      <c r="K118" s="26">
        <v>2020</v>
      </c>
      <c r="L118" s="28">
        <v>3266.4630000000002</v>
      </c>
      <c r="M118" s="28">
        <v>3294.335</v>
      </c>
    </row>
    <row r="119" spans="1:13" x14ac:dyDescent="0.2">
      <c r="A119" s="24">
        <v>7347</v>
      </c>
      <c r="B119" s="24" t="s">
        <v>456</v>
      </c>
      <c r="C119" s="33" t="s">
        <v>588</v>
      </c>
      <c r="D119" s="26" t="s">
        <v>458</v>
      </c>
      <c r="E119" s="26">
        <v>410</v>
      </c>
      <c r="F119" s="26" t="s">
        <v>112</v>
      </c>
      <c r="G119" s="26" t="s">
        <v>589</v>
      </c>
      <c r="H119" s="26">
        <v>410</v>
      </c>
      <c r="I119" s="27" t="s">
        <v>498</v>
      </c>
      <c r="J119" s="26">
        <v>906</v>
      </c>
      <c r="K119" s="26">
        <v>2020</v>
      </c>
      <c r="L119" s="28">
        <v>51858.127999999997</v>
      </c>
      <c r="M119" s="28">
        <v>51844.69</v>
      </c>
    </row>
    <row r="120" spans="1:13" x14ac:dyDescent="0.2">
      <c r="A120" s="24">
        <v>7419</v>
      </c>
      <c r="B120" s="24" t="s">
        <v>456</v>
      </c>
      <c r="C120" s="32" t="s">
        <v>590</v>
      </c>
      <c r="D120" s="26" t="s">
        <v>458</v>
      </c>
      <c r="E120" s="26">
        <v>5501</v>
      </c>
      <c r="F120" s="26" t="s">
        <v>458</v>
      </c>
      <c r="G120" s="26" t="s">
        <v>458</v>
      </c>
      <c r="H120" s="26">
        <v>34</v>
      </c>
      <c r="I120" s="27" t="s">
        <v>496</v>
      </c>
      <c r="J120" s="26">
        <v>935</v>
      </c>
      <c r="K120" s="26">
        <v>2020</v>
      </c>
      <c r="L120" s="28">
        <v>1958785.7120000001</v>
      </c>
      <c r="M120" s="28">
        <v>1969617.892</v>
      </c>
    </row>
    <row r="121" spans="1:13" x14ac:dyDescent="0.2">
      <c r="A121" s="24">
        <v>7491</v>
      </c>
      <c r="B121" s="24" t="s">
        <v>456</v>
      </c>
      <c r="C121" s="33" t="s">
        <v>316</v>
      </c>
      <c r="D121" s="26" t="s">
        <v>458</v>
      </c>
      <c r="E121" s="26">
        <v>4</v>
      </c>
      <c r="F121" s="26" t="s">
        <v>14</v>
      </c>
      <c r="G121" s="26" t="s">
        <v>591</v>
      </c>
      <c r="H121" s="26">
        <v>4</v>
      </c>
      <c r="I121" s="27" t="s">
        <v>498</v>
      </c>
      <c r="J121" s="26">
        <v>5501</v>
      </c>
      <c r="K121" s="26">
        <v>2020</v>
      </c>
      <c r="L121" s="28">
        <v>38326.027000000002</v>
      </c>
      <c r="M121" s="28">
        <v>38972.230000000003</v>
      </c>
    </row>
    <row r="122" spans="1:13" x14ac:dyDescent="0.2">
      <c r="A122" s="24">
        <v>7563</v>
      </c>
      <c r="B122" s="24" t="s">
        <v>456</v>
      </c>
      <c r="C122" s="33" t="s">
        <v>267</v>
      </c>
      <c r="D122" s="26" t="s">
        <v>458</v>
      </c>
      <c r="E122" s="26">
        <v>50</v>
      </c>
      <c r="F122" s="26" t="s">
        <v>32</v>
      </c>
      <c r="G122" s="26" t="s">
        <v>592</v>
      </c>
      <c r="H122" s="26">
        <v>50</v>
      </c>
      <c r="I122" s="27" t="s">
        <v>498</v>
      </c>
      <c r="J122" s="26">
        <v>5501</v>
      </c>
      <c r="K122" s="26">
        <v>2020</v>
      </c>
      <c r="L122" s="28">
        <v>166426.99299999999</v>
      </c>
      <c r="M122" s="28">
        <v>167420.951</v>
      </c>
    </row>
    <row r="123" spans="1:13" x14ac:dyDescent="0.2">
      <c r="A123" s="24">
        <v>7635</v>
      </c>
      <c r="B123" s="24" t="s">
        <v>456</v>
      </c>
      <c r="C123" s="33" t="s">
        <v>424</v>
      </c>
      <c r="D123" s="26" t="s">
        <v>458</v>
      </c>
      <c r="E123" s="26">
        <v>64</v>
      </c>
      <c r="F123" s="26" t="s">
        <v>43</v>
      </c>
      <c r="G123" s="26" t="s">
        <v>593</v>
      </c>
      <c r="H123" s="26">
        <v>64</v>
      </c>
      <c r="I123" s="27" t="s">
        <v>498</v>
      </c>
      <c r="J123" s="26">
        <v>5501</v>
      </c>
      <c r="K123" s="26">
        <v>2020</v>
      </c>
      <c r="L123" s="28">
        <v>770.00400000000002</v>
      </c>
      <c r="M123" s="28">
        <v>772.50599999999997</v>
      </c>
    </row>
    <row r="124" spans="1:13" x14ac:dyDescent="0.2">
      <c r="A124" s="24">
        <v>7707</v>
      </c>
      <c r="B124" s="24" t="s">
        <v>456</v>
      </c>
      <c r="C124" s="33" t="s">
        <v>230</v>
      </c>
      <c r="D124" s="26" t="s">
        <v>458</v>
      </c>
      <c r="E124" s="26">
        <v>356</v>
      </c>
      <c r="F124" s="26" t="s">
        <v>96</v>
      </c>
      <c r="G124" s="26" t="s">
        <v>594</v>
      </c>
      <c r="H124" s="26">
        <v>356</v>
      </c>
      <c r="I124" s="27" t="s">
        <v>498</v>
      </c>
      <c r="J124" s="26">
        <v>5501</v>
      </c>
      <c r="K124" s="26">
        <v>2020</v>
      </c>
      <c r="L124" s="28">
        <v>1389966.3870000001</v>
      </c>
      <c r="M124" s="28">
        <v>1396387.1270000001</v>
      </c>
    </row>
    <row r="125" spans="1:13" x14ac:dyDescent="0.2">
      <c r="A125" s="24">
        <v>7779</v>
      </c>
      <c r="B125" s="24" t="s">
        <v>456</v>
      </c>
      <c r="C125" s="33" t="s">
        <v>595</v>
      </c>
      <c r="D125" s="26" t="s">
        <v>458</v>
      </c>
      <c r="E125" s="26">
        <v>364</v>
      </c>
      <c r="F125" s="26" t="s">
        <v>98</v>
      </c>
      <c r="G125" s="26" t="s">
        <v>596</v>
      </c>
      <c r="H125" s="26">
        <v>364</v>
      </c>
      <c r="I125" s="27" t="s">
        <v>498</v>
      </c>
      <c r="J125" s="26">
        <v>5501</v>
      </c>
      <c r="K125" s="26">
        <v>2020</v>
      </c>
      <c r="L125" s="28">
        <v>86990.161999999997</v>
      </c>
      <c r="M125" s="28">
        <v>87290.192999999999</v>
      </c>
    </row>
    <row r="126" spans="1:13" x14ac:dyDescent="0.2">
      <c r="A126" s="24">
        <v>7851</v>
      </c>
      <c r="B126" s="24" t="s">
        <v>456</v>
      </c>
      <c r="C126" s="33" t="s">
        <v>387</v>
      </c>
      <c r="D126" s="26" t="s">
        <v>458</v>
      </c>
      <c r="E126" s="26">
        <v>462</v>
      </c>
      <c r="F126" s="26" t="s">
        <v>130</v>
      </c>
      <c r="G126" s="26" t="s">
        <v>597</v>
      </c>
      <c r="H126" s="26">
        <v>462</v>
      </c>
      <c r="I126" s="27" t="s">
        <v>498</v>
      </c>
      <c r="J126" s="26">
        <v>5501</v>
      </c>
      <c r="K126" s="26">
        <v>2020</v>
      </c>
      <c r="L126" s="28">
        <v>510.89</v>
      </c>
      <c r="M126" s="28">
        <v>514.43799999999999</v>
      </c>
    </row>
    <row r="127" spans="1:13" x14ac:dyDescent="0.2">
      <c r="A127" s="24">
        <v>7923</v>
      </c>
      <c r="B127" s="24" t="s">
        <v>456</v>
      </c>
      <c r="C127" s="33" t="s">
        <v>287</v>
      </c>
      <c r="D127" s="26" t="s">
        <v>458</v>
      </c>
      <c r="E127" s="26">
        <v>524</v>
      </c>
      <c r="F127" s="26" t="s">
        <v>151</v>
      </c>
      <c r="G127" s="26" t="s">
        <v>598</v>
      </c>
      <c r="H127" s="26">
        <v>524</v>
      </c>
      <c r="I127" s="27" t="s">
        <v>498</v>
      </c>
      <c r="J127" s="26">
        <v>5501</v>
      </c>
      <c r="K127" s="26">
        <v>2020</v>
      </c>
      <c r="L127" s="28">
        <v>28999.226999999999</v>
      </c>
      <c r="M127" s="28">
        <v>29348.627</v>
      </c>
    </row>
    <row r="128" spans="1:13" x14ac:dyDescent="0.2">
      <c r="A128" s="24">
        <v>7995</v>
      </c>
      <c r="B128" s="24" t="s">
        <v>456</v>
      </c>
      <c r="C128" s="33" t="s">
        <v>242</v>
      </c>
      <c r="D128" s="26" t="s">
        <v>458</v>
      </c>
      <c r="E128" s="26">
        <v>586</v>
      </c>
      <c r="F128" s="26" t="s">
        <v>155</v>
      </c>
      <c r="G128" s="26" t="s">
        <v>599</v>
      </c>
      <c r="H128" s="26">
        <v>586</v>
      </c>
      <c r="I128" s="27" t="s">
        <v>498</v>
      </c>
      <c r="J128" s="26">
        <v>5501</v>
      </c>
      <c r="K128" s="26">
        <v>2020</v>
      </c>
      <c r="L128" s="28">
        <v>225112.86</v>
      </c>
      <c r="M128" s="28">
        <v>227196.74100000001</v>
      </c>
    </row>
    <row r="129" spans="1:13" x14ac:dyDescent="0.2">
      <c r="A129" s="24">
        <v>8067</v>
      </c>
      <c r="B129" s="24" t="s">
        <v>456</v>
      </c>
      <c r="C129" s="33" t="s">
        <v>292</v>
      </c>
      <c r="D129" s="26" t="s">
        <v>458</v>
      </c>
      <c r="E129" s="26">
        <v>144</v>
      </c>
      <c r="F129" s="26" t="s">
        <v>120</v>
      </c>
      <c r="G129" s="26" t="s">
        <v>600</v>
      </c>
      <c r="H129" s="26">
        <v>144</v>
      </c>
      <c r="I129" s="27" t="s">
        <v>498</v>
      </c>
      <c r="J129" s="26">
        <v>5501</v>
      </c>
      <c r="K129" s="26">
        <v>2020</v>
      </c>
      <c r="L129" s="28">
        <v>21683.162</v>
      </c>
      <c r="M129" s="28">
        <v>21715.079000000002</v>
      </c>
    </row>
    <row r="130" spans="1:13" x14ac:dyDescent="0.2">
      <c r="A130" s="24">
        <v>8139</v>
      </c>
      <c r="B130" s="24" t="s">
        <v>456</v>
      </c>
      <c r="C130" s="32" t="s">
        <v>601</v>
      </c>
      <c r="D130" s="26" t="s">
        <v>458</v>
      </c>
      <c r="E130" s="26">
        <v>920</v>
      </c>
      <c r="F130" s="26" t="s">
        <v>458</v>
      </c>
      <c r="G130" s="26" t="s">
        <v>458</v>
      </c>
      <c r="H130" s="26">
        <v>35</v>
      </c>
      <c r="I130" s="27" t="s">
        <v>496</v>
      </c>
      <c r="J130" s="26">
        <v>935</v>
      </c>
      <c r="K130" s="26">
        <v>2020</v>
      </c>
      <c r="L130" s="28">
        <v>667123.14800000004</v>
      </c>
      <c r="M130" s="28">
        <v>670164.33700000006</v>
      </c>
    </row>
    <row r="131" spans="1:13" x14ac:dyDescent="0.2">
      <c r="A131" s="24">
        <v>8211</v>
      </c>
      <c r="B131" s="24" t="s">
        <v>456</v>
      </c>
      <c r="C131" s="33" t="s">
        <v>351</v>
      </c>
      <c r="D131" s="26" t="s">
        <v>458</v>
      </c>
      <c r="E131" s="26">
        <v>96</v>
      </c>
      <c r="F131" s="26" t="s">
        <v>42</v>
      </c>
      <c r="G131" s="26" t="s">
        <v>602</v>
      </c>
      <c r="H131" s="26">
        <v>96</v>
      </c>
      <c r="I131" s="27" t="s">
        <v>498</v>
      </c>
      <c r="J131" s="26">
        <v>920</v>
      </c>
      <c r="K131" s="26">
        <v>2020</v>
      </c>
      <c r="L131" s="28">
        <v>439.89299999999997</v>
      </c>
      <c r="M131" s="28">
        <v>441.72500000000002</v>
      </c>
    </row>
    <row r="132" spans="1:13" x14ac:dyDescent="0.2">
      <c r="A132" s="24">
        <v>8283</v>
      </c>
      <c r="B132" s="24" t="s">
        <v>456</v>
      </c>
      <c r="C132" s="33" t="s">
        <v>271</v>
      </c>
      <c r="D132" s="26" t="s">
        <v>458</v>
      </c>
      <c r="E132" s="26">
        <v>116</v>
      </c>
      <c r="F132" s="26" t="s">
        <v>109</v>
      </c>
      <c r="G132" s="26" t="s">
        <v>603</v>
      </c>
      <c r="H132" s="26">
        <v>116</v>
      </c>
      <c r="I132" s="27" t="s">
        <v>498</v>
      </c>
      <c r="J132" s="26">
        <v>920</v>
      </c>
      <c r="K132" s="26">
        <v>2020</v>
      </c>
      <c r="L132" s="28">
        <v>16296.28</v>
      </c>
      <c r="M132" s="28">
        <v>16396.86</v>
      </c>
    </row>
    <row r="133" spans="1:13" x14ac:dyDescent="0.2">
      <c r="A133" s="24">
        <v>8355</v>
      </c>
      <c r="B133" s="24" t="s">
        <v>456</v>
      </c>
      <c r="C133" s="33" t="s">
        <v>231</v>
      </c>
      <c r="D133" s="26" t="s">
        <v>458</v>
      </c>
      <c r="E133" s="26">
        <v>360</v>
      </c>
      <c r="F133" s="26" t="s">
        <v>95</v>
      </c>
      <c r="G133" s="26" t="s">
        <v>604</v>
      </c>
      <c r="H133" s="26">
        <v>360</v>
      </c>
      <c r="I133" s="27" t="s">
        <v>498</v>
      </c>
      <c r="J133" s="26">
        <v>920</v>
      </c>
      <c r="K133" s="26">
        <v>2020</v>
      </c>
      <c r="L133" s="28">
        <v>270825.848</v>
      </c>
      <c r="M133" s="28">
        <v>271857.96999999997</v>
      </c>
    </row>
    <row r="134" spans="1:13" x14ac:dyDescent="0.2">
      <c r="A134" s="24">
        <v>8427</v>
      </c>
      <c r="B134" s="24" t="s">
        <v>456</v>
      </c>
      <c r="C134" s="33" t="s">
        <v>320</v>
      </c>
      <c r="D134" s="26" t="s">
        <v>458</v>
      </c>
      <c r="E134" s="26">
        <v>418</v>
      </c>
      <c r="F134" s="26" t="s">
        <v>114</v>
      </c>
      <c r="G134" s="26" t="s">
        <v>605</v>
      </c>
      <c r="H134" s="26">
        <v>418</v>
      </c>
      <c r="I134" s="27" t="s">
        <v>498</v>
      </c>
      <c r="J134" s="26">
        <v>920</v>
      </c>
      <c r="K134" s="26">
        <v>2020</v>
      </c>
      <c r="L134" s="28">
        <v>7265.6530000000002</v>
      </c>
      <c r="M134" s="28">
        <v>7319.3990000000003</v>
      </c>
    </row>
    <row r="135" spans="1:13" x14ac:dyDescent="0.2">
      <c r="A135" s="24">
        <v>8499</v>
      </c>
      <c r="B135" s="24" t="s">
        <v>456</v>
      </c>
      <c r="C135" s="33" t="s">
        <v>283</v>
      </c>
      <c r="D135" s="26">
        <v>9</v>
      </c>
      <c r="E135" s="26">
        <v>458</v>
      </c>
      <c r="F135" s="26" t="s">
        <v>143</v>
      </c>
      <c r="G135" s="26" t="s">
        <v>606</v>
      </c>
      <c r="H135" s="26">
        <v>458</v>
      </c>
      <c r="I135" s="27" t="s">
        <v>498</v>
      </c>
      <c r="J135" s="26">
        <v>920</v>
      </c>
      <c r="K135" s="26">
        <v>2020</v>
      </c>
      <c r="L135" s="28">
        <v>33003.637999999999</v>
      </c>
      <c r="M135" s="28">
        <v>33199.993000000002</v>
      </c>
    </row>
    <row r="136" spans="1:13" x14ac:dyDescent="0.2">
      <c r="A136" s="24">
        <v>8571</v>
      </c>
      <c r="B136" s="24" t="s">
        <v>456</v>
      </c>
      <c r="C136" s="33" t="s">
        <v>427</v>
      </c>
      <c r="D136" s="26" t="s">
        <v>458</v>
      </c>
      <c r="E136" s="26">
        <v>104</v>
      </c>
      <c r="F136" s="26" t="s">
        <v>136</v>
      </c>
      <c r="G136" s="26" t="s">
        <v>607</v>
      </c>
      <c r="H136" s="26">
        <v>104</v>
      </c>
      <c r="I136" s="27" t="s">
        <v>498</v>
      </c>
      <c r="J136" s="26">
        <v>920</v>
      </c>
      <c r="K136" s="26">
        <v>2020</v>
      </c>
      <c r="L136" s="28">
        <v>53227.970999999998</v>
      </c>
      <c r="M136" s="28">
        <v>53423.197999999997</v>
      </c>
    </row>
    <row r="137" spans="1:13" x14ac:dyDescent="0.2">
      <c r="A137" s="24">
        <v>8643</v>
      </c>
      <c r="B137" s="24" t="s">
        <v>456</v>
      </c>
      <c r="C137" s="33" t="s">
        <v>253</v>
      </c>
      <c r="D137" s="26" t="s">
        <v>458</v>
      </c>
      <c r="E137" s="26">
        <v>608</v>
      </c>
      <c r="F137" s="26" t="s">
        <v>158</v>
      </c>
      <c r="G137" s="26" t="s">
        <v>608</v>
      </c>
      <c r="H137" s="26">
        <v>608</v>
      </c>
      <c r="I137" s="27" t="s">
        <v>498</v>
      </c>
      <c r="J137" s="26">
        <v>920</v>
      </c>
      <c r="K137" s="26">
        <v>2020</v>
      </c>
      <c r="L137" s="28">
        <v>111287.62300000001</v>
      </c>
      <c r="M137" s="28">
        <v>112190.977</v>
      </c>
    </row>
    <row r="138" spans="1:13" x14ac:dyDescent="0.2">
      <c r="A138" s="24">
        <v>8715</v>
      </c>
      <c r="B138" s="24" t="s">
        <v>456</v>
      </c>
      <c r="C138" s="33" t="s">
        <v>308</v>
      </c>
      <c r="D138" s="26" t="s">
        <v>458</v>
      </c>
      <c r="E138" s="26">
        <v>702</v>
      </c>
      <c r="F138" s="26" t="s">
        <v>172</v>
      </c>
      <c r="G138" s="26" t="s">
        <v>609</v>
      </c>
      <c r="H138" s="26">
        <v>702</v>
      </c>
      <c r="I138" s="27" t="s">
        <v>498</v>
      </c>
      <c r="J138" s="26">
        <v>920</v>
      </c>
      <c r="K138" s="26">
        <v>2020</v>
      </c>
      <c r="L138" s="28">
        <v>5893.5190000000002</v>
      </c>
      <c r="M138" s="28">
        <v>5909.8689999999997</v>
      </c>
    </row>
    <row r="139" spans="1:13" x14ac:dyDescent="0.2">
      <c r="A139" s="24">
        <v>8787</v>
      </c>
      <c r="B139" s="24" t="s">
        <v>456</v>
      </c>
      <c r="C139" s="33" t="s">
        <v>258</v>
      </c>
      <c r="D139" s="26" t="s">
        <v>458</v>
      </c>
      <c r="E139" s="26">
        <v>764</v>
      </c>
      <c r="F139" s="26" t="s">
        <v>192</v>
      </c>
      <c r="G139" s="26" t="s">
        <v>610</v>
      </c>
      <c r="H139" s="26">
        <v>764</v>
      </c>
      <c r="I139" s="27" t="s">
        <v>498</v>
      </c>
      <c r="J139" s="26">
        <v>920</v>
      </c>
      <c r="K139" s="26">
        <v>2020</v>
      </c>
      <c r="L139" s="28">
        <v>71389.373999999996</v>
      </c>
      <c r="M139" s="28">
        <v>71475.664000000004</v>
      </c>
    </row>
    <row r="140" spans="1:13" x14ac:dyDescent="0.2">
      <c r="A140" s="24">
        <v>8859</v>
      </c>
      <c r="B140" s="24" t="s">
        <v>456</v>
      </c>
      <c r="C140" s="33" t="s">
        <v>371</v>
      </c>
      <c r="D140" s="26" t="s">
        <v>458</v>
      </c>
      <c r="E140" s="26">
        <v>626</v>
      </c>
      <c r="F140" s="26" t="s">
        <v>196</v>
      </c>
      <c r="G140" s="26" t="s">
        <v>611</v>
      </c>
      <c r="H140" s="26">
        <v>626</v>
      </c>
      <c r="I140" s="27" t="s">
        <v>498</v>
      </c>
      <c r="J140" s="26">
        <v>920</v>
      </c>
      <c r="K140" s="26">
        <v>2020</v>
      </c>
      <c r="L140" s="28">
        <v>1289.7539999999999</v>
      </c>
      <c r="M140" s="28">
        <v>1299.9949999999999</v>
      </c>
    </row>
    <row r="141" spans="1:13" x14ac:dyDescent="0.2">
      <c r="A141" s="24">
        <v>8931</v>
      </c>
      <c r="B141" s="24" t="s">
        <v>456</v>
      </c>
      <c r="C141" s="33" t="s">
        <v>254</v>
      </c>
      <c r="D141" s="26" t="s">
        <v>458</v>
      </c>
      <c r="E141" s="26">
        <v>704</v>
      </c>
      <c r="F141" s="26" t="s">
        <v>213</v>
      </c>
      <c r="G141" s="26" t="s">
        <v>612</v>
      </c>
      <c r="H141" s="26">
        <v>704</v>
      </c>
      <c r="I141" s="27" t="s">
        <v>498</v>
      </c>
      <c r="J141" s="26">
        <v>920</v>
      </c>
      <c r="K141" s="26">
        <v>2020</v>
      </c>
      <c r="L141" s="28">
        <v>96203.595000000001</v>
      </c>
      <c r="M141" s="28">
        <v>96648.684999999998</v>
      </c>
    </row>
    <row r="142" spans="1:13" x14ac:dyDescent="0.2">
      <c r="A142" s="24">
        <v>9003</v>
      </c>
      <c r="B142" s="24" t="s">
        <v>456</v>
      </c>
      <c r="C142" s="32" t="s">
        <v>613</v>
      </c>
      <c r="D142" s="26" t="s">
        <v>458</v>
      </c>
      <c r="E142" s="26">
        <v>922</v>
      </c>
      <c r="F142" s="26" t="s">
        <v>458</v>
      </c>
      <c r="G142" s="26" t="s">
        <v>458</v>
      </c>
      <c r="H142" s="26">
        <v>145</v>
      </c>
      <c r="I142" s="27" t="s">
        <v>496</v>
      </c>
      <c r="J142" s="26">
        <v>935</v>
      </c>
      <c r="K142" s="26">
        <v>2020</v>
      </c>
      <c r="L142" s="28">
        <v>285373.64899999998</v>
      </c>
      <c r="M142" s="28">
        <v>286637.68800000002</v>
      </c>
    </row>
    <row r="143" spans="1:13" x14ac:dyDescent="0.2">
      <c r="A143" s="24">
        <v>9075</v>
      </c>
      <c r="B143" s="24" t="s">
        <v>456</v>
      </c>
      <c r="C143" s="33" t="s">
        <v>361</v>
      </c>
      <c r="D143" s="26" t="s">
        <v>458</v>
      </c>
      <c r="E143" s="26">
        <v>51</v>
      </c>
      <c r="F143" s="26" t="s">
        <v>22</v>
      </c>
      <c r="G143" s="26" t="s">
        <v>614</v>
      </c>
      <c r="H143" s="26">
        <v>51</v>
      </c>
      <c r="I143" s="27" t="s">
        <v>498</v>
      </c>
      <c r="J143" s="26">
        <v>922</v>
      </c>
      <c r="K143" s="26">
        <v>2020</v>
      </c>
      <c r="L143" s="28">
        <v>2812.4960000000001</v>
      </c>
      <c r="M143" s="28">
        <v>2805.6080000000002</v>
      </c>
    </row>
    <row r="144" spans="1:13" x14ac:dyDescent="0.2">
      <c r="A144" s="24">
        <v>9147</v>
      </c>
      <c r="B144" s="24" t="s">
        <v>456</v>
      </c>
      <c r="C144" s="33" t="s">
        <v>301</v>
      </c>
      <c r="D144" s="26">
        <v>10</v>
      </c>
      <c r="E144" s="26">
        <v>31</v>
      </c>
      <c r="F144" s="26" t="s">
        <v>27</v>
      </c>
      <c r="G144" s="26" t="s">
        <v>615</v>
      </c>
      <c r="H144" s="26">
        <v>31</v>
      </c>
      <c r="I144" s="27" t="s">
        <v>498</v>
      </c>
      <c r="J144" s="26">
        <v>922</v>
      </c>
      <c r="K144" s="26">
        <v>2020</v>
      </c>
      <c r="L144" s="28">
        <v>10273.528</v>
      </c>
      <c r="M144" s="28">
        <v>10284.950999999999</v>
      </c>
    </row>
    <row r="145" spans="1:13" x14ac:dyDescent="0.2">
      <c r="A145" s="24">
        <v>9219</v>
      </c>
      <c r="B145" s="24" t="s">
        <v>456</v>
      </c>
      <c r="C145" s="33" t="s">
        <v>329</v>
      </c>
      <c r="D145" s="26" t="s">
        <v>458</v>
      </c>
      <c r="E145" s="26">
        <v>48</v>
      </c>
      <c r="F145" s="26" t="s">
        <v>34</v>
      </c>
      <c r="G145" s="26" t="s">
        <v>616</v>
      </c>
      <c r="H145" s="26">
        <v>48</v>
      </c>
      <c r="I145" s="27" t="s">
        <v>498</v>
      </c>
      <c r="J145" s="26">
        <v>922</v>
      </c>
      <c r="K145" s="26">
        <v>2020</v>
      </c>
      <c r="L145" s="28">
        <v>1494.0329999999999</v>
      </c>
      <c r="M145" s="28">
        <v>1477.4690000000001</v>
      </c>
    </row>
    <row r="146" spans="1:13" x14ac:dyDescent="0.2">
      <c r="A146" s="24">
        <v>9291</v>
      </c>
      <c r="B146" s="24" t="s">
        <v>456</v>
      </c>
      <c r="C146" s="33" t="s">
        <v>368</v>
      </c>
      <c r="D146" s="26">
        <v>11</v>
      </c>
      <c r="E146" s="26">
        <v>196</v>
      </c>
      <c r="F146" s="26" t="s">
        <v>60</v>
      </c>
      <c r="G146" s="26" t="s">
        <v>617</v>
      </c>
      <c r="H146" s="26">
        <v>196</v>
      </c>
      <c r="I146" s="27" t="s">
        <v>498</v>
      </c>
      <c r="J146" s="26">
        <v>922</v>
      </c>
      <c r="K146" s="26">
        <v>2020</v>
      </c>
      <c r="L146" s="28">
        <v>1233.778</v>
      </c>
      <c r="M146" s="28">
        <v>1237.537</v>
      </c>
    </row>
    <row r="147" spans="1:13" x14ac:dyDescent="0.2">
      <c r="A147" s="24">
        <v>9363</v>
      </c>
      <c r="B147" s="24" t="s">
        <v>456</v>
      </c>
      <c r="C147" s="33" t="s">
        <v>341</v>
      </c>
      <c r="D147" s="26">
        <v>12</v>
      </c>
      <c r="E147" s="26">
        <v>268</v>
      </c>
      <c r="F147" s="26" t="s">
        <v>80</v>
      </c>
      <c r="G147" s="26" t="s">
        <v>618</v>
      </c>
      <c r="H147" s="26">
        <v>268</v>
      </c>
      <c r="I147" s="27" t="s">
        <v>498</v>
      </c>
      <c r="J147" s="26">
        <v>922</v>
      </c>
      <c r="K147" s="26">
        <v>2020</v>
      </c>
      <c r="L147" s="28">
        <v>3769.183</v>
      </c>
      <c r="M147" s="28">
        <v>3765.9119999999998</v>
      </c>
    </row>
    <row r="148" spans="1:13" x14ac:dyDescent="0.2">
      <c r="A148" s="24">
        <v>9435</v>
      </c>
      <c r="B148" s="24" t="s">
        <v>456</v>
      </c>
      <c r="C148" s="33" t="s">
        <v>255</v>
      </c>
      <c r="D148" s="26" t="s">
        <v>458</v>
      </c>
      <c r="E148" s="26">
        <v>368</v>
      </c>
      <c r="F148" s="26" t="s">
        <v>99</v>
      </c>
      <c r="G148" s="26" t="s">
        <v>619</v>
      </c>
      <c r="H148" s="26">
        <v>368</v>
      </c>
      <c r="I148" s="27" t="s">
        <v>498</v>
      </c>
      <c r="J148" s="26">
        <v>922</v>
      </c>
      <c r="K148" s="26">
        <v>2020</v>
      </c>
      <c r="L148" s="28">
        <v>42042.951000000001</v>
      </c>
      <c r="M148" s="28">
        <v>42556.983999999997</v>
      </c>
    </row>
    <row r="149" spans="1:13" x14ac:dyDescent="0.2">
      <c r="A149" s="24">
        <v>9507</v>
      </c>
      <c r="B149" s="24" t="s">
        <v>456</v>
      </c>
      <c r="C149" s="33" t="s">
        <v>285</v>
      </c>
      <c r="D149" s="26" t="s">
        <v>458</v>
      </c>
      <c r="E149" s="26">
        <v>376</v>
      </c>
      <c r="F149" s="26" t="s">
        <v>101</v>
      </c>
      <c r="G149" s="26" t="s">
        <v>620</v>
      </c>
      <c r="H149" s="26">
        <v>376</v>
      </c>
      <c r="I149" s="27" t="s">
        <v>498</v>
      </c>
      <c r="J149" s="26">
        <v>922</v>
      </c>
      <c r="K149" s="26">
        <v>2020</v>
      </c>
      <c r="L149" s="28">
        <v>8685.5939999999991</v>
      </c>
      <c r="M149" s="28">
        <v>8757.4889999999996</v>
      </c>
    </row>
    <row r="150" spans="1:13" x14ac:dyDescent="0.2">
      <c r="A150" s="24">
        <v>9579</v>
      </c>
      <c r="B150" s="24" t="s">
        <v>456</v>
      </c>
      <c r="C150" s="33" t="s">
        <v>331</v>
      </c>
      <c r="D150" s="26" t="s">
        <v>458</v>
      </c>
      <c r="E150" s="26">
        <v>400</v>
      </c>
      <c r="F150" s="26" t="s">
        <v>104</v>
      </c>
      <c r="G150" s="26" t="s">
        <v>621</v>
      </c>
      <c r="H150" s="26">
        <v>400</v>
      </c>
      <c r="I150" s="27" t="s">
        <v>498</v>
      </c>
      <c r="J150" s="26">
        <v>922</v>
      </c>
      <c r="K150" s="26">
        <v>2020</v>
      </c>
      <c r="L150" s="28">
        <v>10817.076999999999</v>
      </c>
      <c r="M150" s="28">
        <v>10928.721</v>
      </c>
    </row>
    <row r="151" spans="1:13" x14ac:dyDescent="0.2">
      <c r="A151" s="24">
        <v>9651</v>
      </c>
      <c r="B151" s="24" t="s">
        <v>456</v>
      </c>
      <c r="C151" s="33" t="s">
        <v>282</v>
      </c>
      <c r="D151" s="26" t="s">
        <v>458</v>
      </c>
      <c r="E151" s="26">
        <v>414</v>
      </c>
      <c r="F151" s="26" t="s">
        <v>113</v>
      </c>
      <c r="G151" s="26" t="s">
        <v>622</v>
      </c>
      <c r="H151" s="26">
        <v>414</v>
      </c>
      <c r="I151" s="27" t="s">
        <v>498</v>
      </c>
      <c r="J151" s="26">
        <v>922</v>
      </c>
      <c r="K151" s="26">
        <v>2020</v>
      </c>
      <c r="L151" s="28">
        <v>4468.3609999999999</v>
      </c>
      <c r="M151" s="28">
        <v>4360.4440000000004</v>
      </c>
    </row>
    <row r="152" spans="1:13" x14ac:dyDescent="0.2">
      <c r="A152" s="24">
        <v>9723</v>
      </c>
      <c r="B152" s="24" t="s">
        <v>456</v>
      </c>
      <c r="C152" s="33" t="s">
        <v>333</v>
      </c>
      <c r="D152" s="26" t="s">
        <v>458</v>
      </c>
      <c r="E152" s="26">
        <v>422</v>
      </c>
      <c r="F152" s="26" t="s">
        <v>115</v>
      </c>
      <c r="G152" s="26" t="s">
        <v>623</v>
      </c>
      <c r="H152" s="26">
        <v>422</v>
      </c>
      <c r="I152" s="27" t="s">
        <v>498</v>
      </c>
      <c r="J152" s="26">
        <v>922</v>
      </c>
      <c r="K152" s="26">
        <v>2020</v>
      </c>
      <c r="L152" s="28">
        <v>5694.5219999999999</v>
      </c>
      <c r="M152" s="28">
        <v>5662.9229999999998</v>
      </c>
    </row>
    <row r="153" spans="1:13" x14ac:dyDescent="0.2">
      <c r="A153" s="24">
        <v>9795</v>
      </c>
      <c r="B153" s="24" t="s">
        <v>456</v>
      </c>
      <c r="C153" s="33" t="s">
        <v>279</v>
      </c>
      <c r="D153" s="26" t="s">
        <v>458</v>
      </c>
      <c r="E153" s="26">
        <v>512</v>
      </c>
      <c r="F153" s="26" t="s">
        <v>154</v>
      </c>
      <c r="G153" s="26" t="s">
        <v>624</v>
      </c>
      <c r="H153" s="26">
        <v>512</v>
      </c>
      <c r="I153" s="27" t="s">
        <v>498</v>
      </c>
      <c r="J153" s="26">
        <v>922</v>
      </c>
      <c r="K153" s="26">
        <v>2020</v>
      </c>
      <c r="L153" s="28">
        <v>4589.1360000000004</v>
      </c>
      <c r="M153" s="28">
        <v>4543.3990000000003</v>
      </c>
    </row>
    <row r="154" spans="1:13" x14ac:dyDescent="0.2">
      <c r="A154" s="24">
        <v>9867</v>
      </c>
      <c r="B154" s="24" t="s">
        <v>456</v>
      </c>
      <c r="C154" s="33" t="s">
        <v>266</v>
      </c>
      <c r="D154" s="26" t="s">
        <v>458</v>
      </c>
      <c r="E154" s="26">
        <v>634</v>
      </c>
      <c r="F154" s="26" t="s">
        <v>165</v>
      </c>
      <c r="G154" s="26" t="s">
        <v>625</v>
      </c>
      <c r="H154" s="26">
        <v>634</v>
      </c>
      <c r="I154" s="27" t="s">
        <v>498</v>
      </c>
      <c r="J154" s="26">
        <v>922</v>
      </c>
      <c r="K154" s="26">
        <v>2020</v>
      </c>
      <c r="L154" s="28">
        <v>2828.63</v>
      </c>
      <c r="M154" s="28">
        <v>2760.3850000000002</v>
      </c>
    </row>
    <row r="155" spans="1:13" x14ac:dyDescent="0.2">
      <c r="A155" s="24">
        <v>9939</v>
      </c>
      <c r="B155" s="24" t="s">
        <v>456</v>
      </c>
      <c r="C155" s="33" t="s">
        <v>238</v>
      </c>
      <c r="D155" s="26" t="s">
        <v>458</v>
      </c>
      <c r="E155" s="26">
        <v>682</v>
      </c>
      <c r="F155" s="26" t="s">
        <v>169</v>
      </c>
      <c r="G155" s="26" t="s">
        <v>626</v>
      </c>
      <c r="H155" s="26">
        <v>682</v>
      </c>
      <c r="I155" s="27" t="s">
        <v>498</v>
      </c>
      <c r="J155" s="26">
        <v>922</v>
      </c>
      <c r="K155" s="26">
        <v>2020</v>
      </c>
      <c r="L155" s="28">
        <v>36229.972000000002</v>
      </c>
      <c r="M155" s="28">
        <v>35997.107000000004</v>
      </c>
    </row>
    <row r="156" spans="1:13" x14ac:dyDescent="0.2">
      <c r="A156" s="24">
        <v>10011</v>
      </c>
      <c r="B156" s="24" t="s">
        <v>456</v>
      </c>
      <c r="C156" s="33" t="s">
        <v>627</v>
      </c>
      <c r="D156" s="26">
        <v>13</v>
      </c>
      <c r="E156" s="26">
        <v>275</v>
      </c>
      <c r="F156" s="26" t="s">
        <v>628</v>
      </c>
      <c r="G156" s="26" t="s">
        <v>629</v>
      </c>
      <c r="H156" s="26">
        <v>275</v>
      </c>
      <c r="I156" s="27" t="s">
        <v>498</v>
      </c>
      <c r="J156" s="26">
        <v>922</v>
      </c>
      <c r="K156" s="26">
        <v>2020</v>
      </c>
      <c r="L156" s="28">
        <v>4961.9849999999997</v>
      </c>
      <c r="M156" s="28">
        <v>5019.4009999999998</v>
      </c>
    </row>
    <row r="157" spans="1:13" x14ac:dyDescent="0.2">
      <c r="A157" s="24">
        <v>10083</v>
      </c>
      <c r="B157" s="24" t="s">
        <v>456</v>
      </c>
      <c r="C157" s="33" t="s">
        <v>309</v>
      </c>
      <c r="D157" s="26" t="s">
        <v>458</v>
      </c>
      <c r="E157" s="26">
        <v>760</v>
      </c>
      <c r="F157" s="26" t="s">
        <v>188</v>
      </c>
      <c r="G157" s="26" t="s">
        <v>630</v>
      </c>
      <c r="H157" s="26">
        <v>760</v>
      </c>
      <c r="I157" s="27" t="s">
        <v>498</v>
      </c>
      <c r="J157" s="26">
        <v>922</v>
      </c>
      <c r="K157" s="26">
        <v>2020</v>
      </c>
      <c r="L157" s="28">
        <v>20486.043000000001</v>
      </c>
      <c r="M157" s="28">
        <v>20772.595000000001</v>
      </c>
    </row>
    <row r="158" spans="1:13" x14ac:dyDescent="0.2">
      <c r="A158" s="24">
        <v>10155</v>
      </c>
      <c r="B158" s="24" t="s">
        <v>456</v>
      </c>
      <c r="C158" s="33" t="s">
        <v>631</v>
      </c>
      <c r="D158" s="26" t="s">
        <v>458</v>
      </c>
      <c r="E158" s="26">
        <v>792</v>
      </c>
      <c r="F158" s="26" t="s">
        <v>200</v>
      </c>
      <c r="G158" s="26" t="s">
        <v>632</v>
      </c>
      <c r="H158" s="26">
        <v>792</v>
      </c>
      <c r="I158" s="27" t="s">
        <v>498</v>
      </c>
      <c r="J158" s="26">
        <v>922</v>
      </c>
      <c r="K158" s="26">
        <v>2020</v>
      </c>
      <c r="L158" s="28">
        <v>83811.680999999997</v>
      </c>
      <c r="M158" s="28">
        <v>84135.428</v>
      </c>
    </row>
    <row r="159" spans="1:13" x14ac:dyDescent="0.2">
      <c r="A159" s="24">
        <v>10227</v>
      </c>
      <c r="B159" s="24" t="s">
        <v>456</v>
      </c>
      <c r="C159" s="33" t="s">
        <v>263</v>
      </c>
      <c r="D159" s="26" t="s">
        <v>458</v>
      </c>
      <c r="E159" s="26">
        <v>784</v>
      </c>
      <c r="F159" s="26" t="s">
        <v>20</v>
      </c>
      <c r="G159" s="26" t="s">
        <v>633</v>
      </c>
      <c r="H159" s="26">
        <v>784</v>
      </c>
      <c r="I159" s="27" t="s">
        <v>498</v>
      </c>
      <c r="J159" s="26">
        <v>922</v>
      </c>
      <c r="K159" s="26">
        <v>2020</v>
      </c>
      <c r="L159" s="28">
        <v>9247.5499999999993</v>
      </c>
      <c r="M159" s="28">
        <v>9287.2890000000007</v>
      </c>
    </row>
    <row r="160" spans="1:13" x14ac:dyDescent="0.2">
      <c r="A160" s="24">
        <v>10299</v>
      </c>
      <c r="B160" s="24" t="s">
        <v>456</v>
      </c>
      <c r="C160" s="33" t="s">
        <v>323</v>
      </c>
      <c r="D160" s="26" t="s">
        <v>458</v>
      </c>
      <c r="E160" s="26">
        <v>887</v>
      </c>
      <c r="F160" s="26" t="s">
        <v>216</v>
      </c>
      <c r="G160" s="26" t="s">
        <v>634</v>
      </c>
      <c r="H160" s="26">
        <v>887</v>
      </c>
      <c r="I160" s="27" t="s">
        <v>498</v>
      </c>
      <c r="J160" s="26">
        <v>922</v>
      </c>
      <c r="K160" s="26">
        <v>2020</v>
      </c>
      <c r="L160" s="28">
        <v>31927.129000000001</v>
      </c>
      <c r="M160" s="28">
        <v>32284.045999999998</v>
      </c>
    </row>
    <row r="161" spans="1:13" x14ac:dyDescent="0.2">
      <c r="A161" s="24">
        <v>10371</v>
      </c>
      <c r="B161" s="24" t="s">
        <v>456</v>
      </c>
      <c r="C161" s="31" t="s">
        <v>635</v>
      </c>
      <c r="D161" s="26" t="s">
        <v>458</v>
      </c>
      <c r="E161" s="26">
        <v>908</v>
      </c>
      <c r="F161" s="26" t="s">
        <v>458</v>
      </c>
      <c r="G161" s="26" t="s">
        <v>458</v>
      </c>
      <c r="H161" s="26">
        <v>150</v>
      </c>
      <c r="I161" s="27" t="s">
        <v>494</v>
      </c>
      <c r="J161" s="26">
        <v>1840</v>
      </c>
      <c r="K161" s="26">
        <v>2020</v>
      </c>
      <c r="L161" s="28">
        <v>746597.45799999998</v>
      </c>
      <c r="M161" s="28">
        <v>746225.35600000003</v>
      </c>
    </row>
    <row r="162" spans="1:13" x14ac:dyDescent="0.2">
      <c r="A162" s="24">
        <v>10443</v>
      </c>
      <c r="B162" s="24" t="s">
        <v>456</v>
      </c>
      <c r="C162" s="32" t="s">
        <v>636</v>
      </c>
      <c r="D162" s="26" t="s">
        <v>458</v>
      </c>
      <c r="E162" s="26">
        <v>923</v>
      </c>
      <c r="F162" s="26" t="s">
        <v>458</v>
      </c>
      <c r="G162" s="26" t="s">
        <v>458</v>
      </c>
      <c r="H162" s="26">
        <v>151</v>
      </c>
      <c r="I162" s="27" t="s">
        <v>496</v>
      </c>
      <c r="J162" s="26">
        <v>908</v>
      </c>
      <c r="K162" s="26">
        <v>2020</v>
      </c>
      <c r="L162" s="28">
        <v>293361.93800000002</v>
      </c>
      <c r="M162" s="28">
        <v>292833.36800000002</v>
      </c>
    </row>
    <row r="163" spans="1:13" x14ac:dyDescent="0.2">
      <c r="A163" s="24">
        <v>10515</v>
      </c>
      <c r="B163" s="24" t="s">
        <v>456</v>
      </c>
      <c r="C163" s="33" t="s">
        <v>311</v>
      </c>
      <c r="D163" s="26" t="s">
        <v>458</v>
      </c>
      <c r="E163" s="26">
        <v>112</v>
      </c>
      <c r="F163" s="26" t="s">
        <v>37</v>
      </c>
      <c r="G163" s="26" t="s">
        <v>637</v>
      </c>
      <c r="H163" s="26">
        <v>112</v>
      </c>
      <c r="I163" s="27" t="s">
        <v>498</v>
      </c>
      <c r="J163" s="26">
        <v>923</v>
      </c>
      <c r="K163" s="26">
        <v>2020</v>
      </c>
      <c r="L163" s="28">
        <v>9661.0439999999999</v>
      </c>
      <c r="M163" s="28">
        <v>9633.74</v>
      </c>
    </row>
    <row r="164" spans="1:13" x14ac:dyDescent="0.2">
      <c r="A164" s="24">
        <v>10587</v>
      </c>
      <c r="B164" s="24" t="s">
        <v>456</v>
      </c>
      <c r="C164" s="33" t="s">
        <v>315</v>
      </c>
      <c r="D164" s="26" t="s">
        <v>458</v>
      </c>
      <c r="E164" s="26">
        <v>100</v>
      </c>
      <c r="F164" s="26" t="s">
        <v>33</v>
      </c>
      <c r="G164" s="26" t="s">
        <v>638</v>
      </c>
      <c r="H164" s="26">
        <v>100</v>
      </c>
      <c r="I164" s="27" t="s">
        <v>498</v>
      </c>
      <c r="J164" s="26">
        <v>923</v>
      </c>
      <c r="K164" s="26">
        <v>2020</v>
      </c>
      <c r="L164" s="28">
        <v>7020.2349999999997</v>
      </c>
      <c r="M164" s="28">
        <v>6979.1750000000002</v>
      </c>
    </row>
    <row r="165" spans="1:13" x14ac:dyDescent="0.2">
      <c r="A165" s="24">
        <v>10659</v>
      </c>
      <c r="B165" s="24" t="s">
        <v>456</v>
      </c>
      <c r="C165" s="33" t="s">
        <v>275</v>
      </c>
      <c r="D165" s="26" t="s">
        <v>458</v>
      </c>
      <c r="E165" s="26">
        <v>203</v>
      </c>
      <c r="F165" s="26" t="s">
        <v>61</v>
      </c>
      <c r="G165" s="26" t="s">
        <v>639</v>
      </c>
      <c r="H165" s="26">
        <v>203</v>
      </c>
      <c r="I165" s="27" t="s">
        <v>498</v>
      </c>
      <c r="J165" s="26">
        <v>923</v>
      </c>
      <c r="K165" s="26">
        <v>2020</v>
      </c>
      <c r="L165" s="28">
        <v>10537.911</v>
      </c>
      <c r="M165" s="28">
        <v>10530.953</v>
      </c>
    </row>
    <row r="166" spans="1:13" x14ac:dyDescent="0.2">
      <c r="A166" s="24">
        <v>10731</v>
      </c>
      <c r="B166" s="24" t="s">
        <v>456</v>
      </c>
      <c r="C166" s="33" t="s">
        <v>304</v>
      </c>
      <c r="D166" s="26" t="s">
        <v>458</v>
      </c>
      <c r="E166" s="26">
        <v>348</v>
      </c>
      <c r="F166" s="26" t="s">
        <v>94</v>
      </c>
      <c r="G166" s="26" t="s">
        <v>640</v>
      </c>
      <c r="H166" s="26">
        <v>348</v>
      </c>
      <c r="I166" s="27" t="s">
        <v>498</v>
      </c>
      <c r="J166" s="26">
        <v>923</v>
      </c>
      <c r="K166" s="26">
        <v>2020</v>
      </c>
      <c r="L166" s="28">
        <v>9770.1200000000008</v>
      </c>
      <c r="M166" s="28">
        <v>9750.5730000000003</v>
      </c>
    </row>
    <row r="167" spans="1:13" x14ac:dyDescent="0.2">
      <c r="A167" s="24">
        <v>10803</v>
      </c>
      <c r="B167" s="24" t="s">
        <v>456</v>
      </c>
      <c r="C167" s="33" t="s">
        <v>251</v>
      </c>
      <c r="D167" s="26" t="s">
        <v>458</v>
      </c>
      <c r="E167" s="26">
        <v>616</v>
      </c>
      <c r="F167" s="26" t="s">
        <v>161</v>
      </c>
      <c r="G167" s="26" t="s">
        <v>641</v>
      </c>
      <c r="H167" s="26">
        <v>616</v>
      </c>
      <c r="I167" s="27" t="s">
        <v>498</v>
      </c>
      <c r="J167" s="26">
        <v>923</v>
      </c>
      <c r="K167" s="26">
        <v>2020</v>
      </c>
      <c r="L167" s="28">
        <v>38477.966</v>
      </c>
      <c r="M167" s="28">
        <v>38428.366000000002</v>
      </c>
    </row>
    <row r="168" spans="1:13" x14ac:dyDescent="0.2">
      <c r="A168" s="24">
        <v>10875</v>
      </c>
      <c r="B168" s="24" t="s">
        <v>456</v>
      </c>
      <c r="C168" s="33" t="s">
        <v>642</v>
      </c>
      <c r="D168" s="26">
        <v>14</v>
      </c>
      <c r="E168" s="26">
        <v>498</v>
      </c>
      <c r="F168" s="26" t="s">
        <v>128</v>
      </c>
      <c r="G168" s="26" t="s">
        <v>643</v>
      </c>
      <c r="H168" s="26">
        <v>498</v>
      </c>
      <c r="I168" s="27" t="s">
        <v>498</v>
      </c>
      <c r="J168" s="26">
        <v>923</v>
      </c>
      <c r="K168" s="26">
        <v>2020</v>
      </c>
      <c r="L168" s="28">
        <v>3095.0239999999999</v>
      </c>
      <c r="M168" s="28">
        <v>3084.8470000000002</v>
      </c>
    </row>
    <row r="169" spans="1:13" x14ac:dyDescent="0.2">
      <c r="A169" s="24">
        <v>10947</v>
      </c>
      <c r="B169" s="24" t="s">
        <v>456</v>
      </c>
      <c r="C169" s="33" t="s">
        <v>296</v>
      </c>
      <c r="D169" s="26" t="s">
        <v>458</v>
      </c>
      <c r="E169" s="26">
        <v>642</v>
      </c>
      <c r="F169" s="26" t="s">
        <v>166</v>
      </c>
      <c r="G169" s="26" t="s">
        <v>644</v>
      </c>
      <c r="H169" s="26">
        <v>642</v>
      </c>
      <c r="I169" s="27" t="s">
        <v>498</v>
      </c>
      <c r="J169" s="26">
        <v>923</v>
      </c>
      <c r="K169" s="26">
        <v>2020</v>
      </c>
      <c r="L169" s="28">
        <v>19489.73</v>
      </c>
      <c r="M169" s="28">
        <v>19442.038</v>
      </c>
    </row>
    <row r="170" spans="1:13" x14ac:dyDescent="0.2">
      <c r="A170" s="24">
        <v>11019</v>
      </c>
      <c r="B170" s="24" t="s">
        <v>456</v>
      </c>
      <c r="C170" s="33" t="s">
        <v>232</v>
      </c>
      <c r="D170" s="26" t="s">
        <v>458</v>
      </c>
      <c r="E170" s="26">
        <v>643</v>
      </c>
      <c r="F170" s="26" t="s">
        <v>167</v>
      </c>
      <c r="G170" s="26" t="s">
        <v>645</v>
      </c>
      <c r="H170" s="26">
        <v>643</v>
      </c>
      <c r="I170" s="27" t="s">
        <v>498</v>
      </c>
      <c r="J170" s="26">
        <v>923</v>
      </c>
      <c r="K170" s="26">
        <v>2020</v>
      </c>
      <c r="L170" s="28">
        <v>145761.663</v>
      </c>
      <c r="M170" s="28">
        <v>145617.329</v>
      </c>
    </row>
    <row r="171" spans="1:13" x14ac:dyDescent="0.2">
      <c r="A171" s="24">
        <v>11091</v>
      </c>
      <c r="B171" s="24" t="s">
        <v>456</v>
      </c>
      <c r="C171" s="33" t="s">
        <v>327</v>
      </c>
      <c r="D171" s="26" t="s">
        <v>458</v>
      </c>
      <c r="E171" s="26">
        <v>703</v>
      </c>
      <c r="F171" s="26" t="s">
        <v>183</v>
      </c>
      <c r="G171" s="26" t="s">
        <v>646</v>
      </c>
      <c r="H171" s="26">
        <v>703</v>
      </c>
      <c r="I171" s="27" t="s">
        <v>498</v>
      </c>
      <c r="J171" s="26">
        <v>923</v>
      </c>
      <c r="K171" s="26">
        <v>2020</v>
      </c>
      <c r="L171" s="28">
        <v>5457.5519999999997</v>
      </c>
      <c r="M171" s="28">
        <v>5456.6809999999996</v>
      </c>
    </row>
    <row r="172" spans="1:13" x14ac:dyDescent="0.2">
      <c r="A172" s="24">
        <v>11163</v>
      </c>
      <c r="B172" s="24" t="s">
        <v>456</v>
      </c>
      <c r="C172" s="33" t="s">
        <v>256</v>
      </c>
      <c r="D172" s="26">
        <v>15</v>
      </c>
      <c r="E172" s="26">
        <v>804</v>
      </c>
      <c r="F172" s="26" t="s">
        <v>205</v>
      </c>
      <c r="G172" s="26" t="s">
        <v>647</v>
      </c>
      <c r="H172" s="26">
        <v>804</v>
      </c>
      <c r="I172" s="27" t="s">
        <v>498</v>
      </c>
      <c r="J172" s="26">
        <v>923</v>
      </c>
      <c r="K172" s="26">
        <v>2020</v>
      </c>
      <c r="L172" s="28">
        <v>44090.692999999999</v>
      </c>
      <c r="M172" s="28">
        <v>43909.665999999997</v>
      </c>
    </row>
    <row r="173" spans="1:13" x14ac:dyDescent="0.2">
      <c r="A173" s="24">
        <v>11235</v>
      </c>
      <c r="B173" s="24" t="s">
        <v>456</v>
      </c>
      <c r="C173" s="32" t="s">
        <v>648</v>
      </c>
      <c r="D173" s="26" t="s">
        <v>458</v>
      </c>
      <c r="E173" s="26">
        <v>924</v>
      </c>
      <c r="F173" s="26" t="s">
        <v>458</v>
      </c>
      <c r="G173" s="26" t="s">
        <v>458</v>
      </c>
      <c r="H173" s="26">
        <v>154</v>
      </c>
      <c r="I173" s="27" t="s">
        <v>496</v>
      </c>
      <c r="J173" s="26">
        <v>908</v>
      </c>
      <c r="K173" s="26">
        <v>2020</v>
      </c>
      <c r="L173" s="28">
        <v>105644.535</v>
      </c>
      <c r="M173" s="28">
        <v>105830.515</v>
      </c>
    </row>
    <row r="174" spans="1:13" x14ac:dyDescent="0.2">
      <c r="A174" s="24">
        <v>11307</v>
      </c>
      <c r="B174" s="24" t="s">
        <v>456</v>
      </c>
      <c r="C174" s="33" t="s">
        <v>310</v>
      </c>
      <c r="D174" s="26">
        <v>16</v>
      </c>
      <c r="E174" s="26">
        <v>208</v>
      </c>
      <c r="F174" s="26" t="s">
        <v>65</v>
      </c>
      <c r="G174" s="26" t="s">
        <v>649</v>
      </c>
      <c r="H174" s="26">
        <v>208</v>
      </c>
      <c r="I174" s="27" t="s">
        <v>498</v>
      </c>
      <c r="J174" s="26">
        <v>924</v>
      </c>
      <c r="K174" s="26">
        <v>2020</v>
      </c>
      <c r="L174" s="28">
        <v>5810.7780000000002</v>
      </c>
      <c r="M174" s="28">
        <v>5825.6409999999996</v>
      </c>
    </row>
    <row r="175" spans="1:13" x14ac:dyDescent="0.2">
      <c r="A175" s="24">
        <v>11379</v>
      </c>
      <c r="B175" s="24" t="s">
        <v>456</v>
      </c>
      <c r="C175" s="33" t="s">
        <v>348</v>
      </c>
      <c r="D175" s="26" t="s">
        <v>458</v>
      </c>
      <c r="E175" s="26">
        <v>233</v>
      </c>
      <c r="F175" s="26" t="s">
        <v>72</v>
      </c>
      <c r="G175" s="26" t="s">
        <v>650</v>
      </c>
      <c r="H175" s="26">
        <v>233</v>
      </c>
      <c r="I175" s="27" t="s">
        <v>498</v>
      </c>
      <c r="J175" s="26">
        <v>924</v>
      </c>
      <c r="K175" s="26">
        <v>2020</v>
      </c>
      <c r="L175" s="28">
        <v>1329.086</v>
      </c>
      <c r="M175" s="28">
        <v>1329.444</v>
      </c>
    </row>
    <row r="176" spans="1:13" x14ac:dyDescent="0.2">
      <c r="A176" s="24">
        <v>11451</v>
      </c>
      <c r="B176" s="24" t="s">
        <v>456</v>
      </c>
      <c r="C176" s="33" t="s">
        <v>651</v>
      </c>
      <c r="D176" s="26">
        <v>17</v>
      </c>
      <c r="E176" s="26">
        <v>234</v>
      </c>
      <c r="F176" s="26" t="s">
        <v>652</v>
      </c>
      <c r="G176" s="26" t="s">
        <v>653</v>
      </c>
      <c r="H176" s="26">
        <v>234</v>
      </c>
      <c r="I176" s="27" t="s">
        <v>498</v>
      </c>
      <c r="J176" s="26">
        <v>924</v>
      </c>
      <c r="K176" s="26">
        <v>2020</v>
      </c>
      <c r="L176" s="28">
        <v>52.048000000000002</v>
      </c>
      <c r="M176" s="28">
        <v>52.414999999999999</v>
      </c>
    </row>
    <row r="177" spans="1:13" x14ac:dyDescent="0.2">
      <c r="A177" s="24">
        <v>11523</v>
      </c>
      <c r="B177" s="24" t="s">
        <v>456</v>
      </c>
      <c r="C177" s="33" t="s">
        <v>319</v>
      </c>
      <c r="D177" s="26">
        <v>18</v>
      </c>
      <c r="E177" s="26">
        <v>246</v>
      </c>
      <c r="F177" s="26" t="s">
        <v>74</v>
      </c>
      <c r="G177" s="26" t="s">
        <v>654</v>
      </c>
      <c r="H177" s="26">
        <v>246</v>
      </c>
      <c r="I177" s="27" t="s">
        <v>498</v>
      </c>
      <c r="J177" s="26">
        <v>924</v>
      </c>
      <c r="K177" s="26">
        <v>2020</v>
      </c>
      <c r="L177" s="28">
        <v>5525.2150000000001</v>
      </c>
      <c r="M177" s="28">
        <v>5529.4679999999998</v>
      </c>
    </row>
    <row r="178" spans="1:13" x14ac:dyDescent="0.2">
      <c r="A178" s="24">
        <v>11595</v>
      </c>
      <c r="B178" s="24" t="s">
        <v>456</v>
      </c>
      <c r="C178" s="33" t="s">
        <v>655</v>
      </c>
      <c r="D178" s="26">
        <v>19</v>
      </c>
      <c r="E178" s="26">
        <v>831</v>
      </c>
      <c r="F178" s="26" t="s">
        <v>656</v>
      </c>
      <c r="G178" s="26" t="s">
        <v>657</v>
      </c>
      <c r="H178" s="26">
        <v>831</v>
      </c>
      <c r="I178" s="27" t="s">
        <v>498</v>
      </c>
      <c r="J178" s="26">
        <v>924</v>
      </c>
      <c r="K178" s="26">
        <v>2020</v>
      </c>
      <c r="L178" s="28">
        <v>62.636000000000003</v>
      </c>
      <c r="M178" s="28">
        <v>62.793999999999997</v>
      </c>
    </row>
    <row r="179" spans="1:13" x14ac:dyDescent="0.2">
      <c r="A179" s="24">
        <v>11667</v>
      </c>
      <c r="B179" s="24" t="s">
        <v>456</v>
      </c>
      <c r="C179" s="33" t="s">
        <v>362</v>
      </c>
      <c r="D179" s="26" t="s">
        <v>458</v>
      </c>
      <c r="E179" s="26">
        <v>352</v>
      </c>
      <c r="F179" s="26" t="s">
        <v>100</v>
      </c>
      <c r="G179" s="26" t="s">
        <v>658</v>
      </c>
      <c r="H179" s="26">
        <v>352</v>
      </c>
      <c r="I179" s="27" t="s">
        <v>498</v>
      </c>
      <c r="J179" s="26">
        <v>924</v>
      </c>
      <c r="K179" s="26">
        <v>2020</v>
      </c>
      <c r="L179" s="28">
        <v>364.34</v>
      </c>
      <c r="M179" s="28">
        <v>366.66899999999998</v>
      </c>
    </row>
    <row r="180" spans="1:13" x14ac:dyDescent="0.2">
      <c r="A180" s="24">
        <v>11739</v>
      </c>
      <c r="B180" s="24" t="s">
        <v>456</v>
      </c>
      <c r="C180" s="33" t="s">
        <v>293</v>
      </c>
      <c r="D180" s="26" t="s">
        <v>458</v>
      </c>
      <c r="E180" s="26">
        <v>372</v>
      </c>
      <c r="F180" s="26" t="s">
        <v>97</v>
      </c>
      <c r="G180" s="26" t="s">
        <v>659</v>
      </c>
      <c r="H180" s="26">
        <v>372</v>
      </c>
      <c r="I180" s="27" t="s">
        <v>498</v>
      </c>
      <c r="J180" s="26">
        <v>924</v>
      </c>
      <c r="K180" s="26">
        <v>2020</v>
      </c>
      <c r="L180" s="28">
        <v>4925.0739999999996</v>
      </c>
      <c r="M180" s="28">
        <v>4946.1189999999997</v>
      </c>
    </row>
    <row r="181" spans="1:13" x14ac:dyDescent="0.2">
      <c r="A181" s="24">
        <v>11811</v>
      </c>
      <c r="B181" s="24" t="s">
        <v>456</v>
      </c>
      <c r="C181" s="33" t="s">
        <v>660</v>
      </c>
      <c r="D181" s="26">
        <v>19</v>
      </c>
      <c r="E181" s="26">
        <v>833</v>
      </c>
      <c r="F181" s="26" t="s">
        <v>661</v>
      </c>
      <c r="G181" s="26" t="s">
        <v>662</v>
      </c>
      <c r="H181" s="26">
        <v>833</v>
      </c>
      <c r="I181" s="27" t="s">
        <v>498</v>
      </c>
      <c r="J181" s="26">
        <v>924</v>
      </c>
      <c r="K181" s="26">
        <v>2020</v>
      </c>
      <c r="L181" s="28">
        <v>83.998000000000005</v>
      </c>
      <c r="M181" s="28">
        <v>84.046000000000006</v>
      </c>
    </row>
    <row r="182" spans="1:13" x14ac:dyDescent="0.2">
      <c r="A182" s="24">
        <v>11883</v>
      </c>
      <c r="B182" s="24" t="s">
        <v>456</v>
      </c>
      <c r="C182" s="33" t="s">
        <v>663</v>
      </c>
      <c r="D182" s="26">
        <v>19</v>
      </c>
      <c r="E182" s="26">
        <v>832</v>
      </c>
      <c r="F182" s="26" t="s">
        <v>664</v>
      </c>
      <c r="G182" s="26" t="s">
        <v>665</v>
      </c>
      <c r="H182" s="26">
        <v>832</v>
      </c>
      <c r="I182" s="27" t="s">
        <v>498</v>
      </c>
      <c r="J182" s="26">
        <v>924</v>
      </c>
      <c r="K182" s="26">
        <v>2020</v>
      </c>
      <c r="L182" s="28">
        <v>107.673</v>
      </c>
      <c r="M182" s="28">
        <v>108.319</v>
      </c>
    </row>
    <row r="183" spans="1:13" x14ac:dyDescent="0.2">
      <c r="A183" s="24">
        <v>11955</v>
      </c>
      <c r="B183" s="24" t="s">
        <v>456</v>
      </c>
      <c r="C183" s="33" t="s">
        <v>365</v>
      </c>
      <c r="D183" s="26" t="s">
        <v>458</v>
      </c>
      <c r="E183" s="26">
        <v>428</v>
      </c>
      <c r="F183" s="26" t="s">
        <v>124</v>
      </c>
      <c r="G183" s="26" t="s">
        <v>666</v>
      </c>
      <c r="H183" s="26">
        <v>428</v>
      </c>
      <c r="I183" s="27" t="s">
        <v>498</v>
      </c>
      <c r="J183" s="26">
        <v>924</v>
      </c>
      <c r="K183" s="26">
        <v>2020</v>
      </c>
      <c r="L183" s="28">
        <v>1907.2439999999999</v>
      </c>
      <c r="M183" s="28">
        <v>1897.0519999999999</v>
      </c>
    </row>
    <row r="184" spans="1:13" x14ac:dyDescent="0.2">
      <c r="A184" s="24">
        <v>12027</v>
      </c>
      <c r="B184" s="24" t="s">
        <v>456</v>
      </c>
      <c r="C184" s="33" t="s">
        <v>354</v>
      </c>
      <c r="D184" s="26" t="s">
        <v>458</v>
      </c>
      <c r="E184" s="26">
        <v>440</v>
      </c>
      <c r="F184" s="26" t="s">
        <v>122</v>
      </c>
      <c r="G184" s="26" t="s">
        <v>667</v>
      </c>
      <c r="H184" s="26">
        <v>440</v>
      </c>
      <c r="I184" s="27" t="s">
        <v>498</v>
      </c>
      <c r="J184" s="26">
        <v>924</v>
      </c>
      <c r="K184" s="26">
        <v>2020</v>
      </c>
      <c r="L184" s="28">
        <v>2835.9</v>
      </c>
      <c r="M184" s="28">
        <v>2820.2669999999998</v>
      </c>
    </row>
    <row r="185" spans="1:13" x14ac:dyDescent="0.2">
      <c r="A185" s="24">
        <v>12099</v>
      </c>
      <c r="B185" s="24" t="s">
        <v>456</v>
      </c>
      <c r="C185" s="33" t="s">
        <v>326</v>
      </c>
      <c r="D185" s="26">
        <v>20</v>
      </c>
      <c r="E185" s="26">
        <v>578</v>
      </c>
      <c r="F185" s="26" t="s">
        <v>150</v>
      </c>
      <c r="G185" s="26" t="s">
        <v>668</v>
      </c>
      <c r="H185" s="26">
        <v>578</v>
      </c>
      <c r="I185" s="27" t="s">
        <v>498</v>
      </c>
      <c r="J185" s="26">
        <v>924</v>
      </c>
      <c r="K185" s="26">
        <v>2020</v>
      </c>
      <c r="L185" s="28">
        <v>5367.9549999999999</v>
      </c>
      <c r="M185" s="28">
        <v>5379.8389999999999</v>
      </c>
    </row>
    <row r="186" spans="1:13" x14ac:dyDescent="0.2">
      <c r="A186" s="24">
        <v>12171</v>
      </c>
      <c r="B186" s="24" t="s">
        <v>456</v>
      </c>
      <c r="C186" s="33" t="s">
        <v>367</v>
      </c>
      <c r="D186" s="26" t="s">
        <v>458</v>
      </c>
      <c r="E186" s="26">
        <v>752</v>
      </c>
      <c r="F186" s="26" t="s">
        <v>185</v>
      </c>
      <c r="G186" s="26" t="s">
        <v>669</v>
      </c>
      <c r="H186" s="26">
        <v>752</v>
      </c>
      <c r="I186" s="27" t="s">
        <v>498</v>
      </c>
      <c r="J186" s="26">
        <v>924</v>
      </c>
      <c r="K186" s="26">
        <v>2020</v>
      </c>
      <c r="L186" s="28">
        <v>10321.414000000001</v>
      </c>
      <c r="M186" s="28">
        <v>10368.968999999999</v>
      </c>
    </row>
    <row r="187" spans="1:13" x14ac:dyDescent="0.2">
      <c r="A187" s="24">
        <v>12243</v>
      </c>
      <c r="B187" s="24" t="s">
        <v>456</v>
      </c>
      <c r="C187" s="33" t="s">
        <v>245</v>
      </c>
      <c r="D187" s="26">
        <v>21</v>
      </c>
      <c r="E187" s="26">
        <v>826</v>
      </c>
      <c r="F187" s="26" t="s">
        <v>79</v>
      </c>
      <c r="G187" s="26" t="s">
        <v>670</v>
      </c>
      <c r="H187" s="26">
        <v>826</v>
      </c>
      <c r="I187" s="27" t="s">
        <v>498</v>
      </c>
      <c r="J187" s="26">
        <v>924</v>
      </c>
      <c r="K187" s="26">
        <v>2020</v>
      </c>
      <c r="L187" s="28">
        <v>66951.173999999999</v>
      </c>
      <c r="M187" s="28">
        <v>67059.474000000002</v>
      </c>
    </row>
    <row r="188" spans="1:13" x14ac:dyDescent="0.2">
      <c r="A188" s="24">
        <v>12315</v>
      </c>
      <c r="B188" s="24" t="s">
        <v>456</v>
      </c>
      <c r="C188" s="32" t="s">
        <v>671</v>
      </c>
      <c r="D188" s="26" t="s">
        <v>458</v>
      </c>
      <c r="E188" s="26">
        <v>925</v>
      </c>
      <c r="F188" s="26" t="s">
        <v>458</v>
      </c>
      <c r="G188" s="26" t="s">
        <v>458</v>
      </c>
      <c r="H188" s="26">
        <v>39</v>
      </c>
      <c r="I188" s="27" t="s">
        <v>496</v>
      </c>
      <c r="J188" s="26">
        <v>908</v>
      </c>
      <c r="K188" s="26">
        <v>2020</v>
      </c>
      <c r="L188" s="28">
        <v>152712.742</v>
      </c>
      <c r="M188" s="28">
        <v>152503.69099999999</v>
      </c>
    </row>
    <row r="189" spans="1:13" x14ac:dyDescent="0.2">
      <c r="A189" s="24">
        <v>12387</v>
      </c>
      <c r="B189" s="24" t="s">
        <v>456</v>
      </c>
      <c r="C189" s="33" t="s">
        <v>359</v>
      </c>
      <c r="D189" s="26" t="s">
        <v>458</v>
      </c>
      <c r="E189" s="26">
        <v>8</v>
      </c>
      <c r="F189" s="26" t="s">
        <v>17</v>
      </c>
      <c r="G189" s="26" t="s">
        <v>672</v>
      </c>
      <c r="H189" s="26">
        <v>8</v>
      </c>
      <c r="I189" s="27" t="s">
        <v>498</v>
      </c>
      <c r="J189" s="26">
        <v>925</v>
      </c>
      <c r="K189" s="26">
        <v>2020</v>
      </c>
      <c r="L189" s="28">
        <v>2872.13</v>
      </c>
      <c r="M189" s="28">
        <v>2866.8490000000002</v>
      </c>
    </row>
    <row r="190" spans="1:13" x14ac:dyDescent="0.2">
      <c r="A190" s="24">
        <v>12459</v>
      </c>
      <c r="B190" s="24" t="s">
        <v>456</v>
      </c>
      <c r="C190" s="33" t="s">
        <v>397</v>
      </c>
      <c r="D190" s="26" t="s">
        <v>458</v>
      </c>
      <c r="E190" s="26">
        <v>20</v>
      </c>
      <c r="F190" s="26" t="s">
        <v>18</v>
      </c>
      <c r="G190" s="26" t="s">
        <v>673</v>
      </c>
      <c r="H190" s="26">
        <v>20</v>
      </c>
      <c r="I190" s="27" t="s">
        <v>498</v>
      </c>
      <c r="J190" s="26">
        <v>925</v>
      </c>
      <c r="K190" s="26">
        <v>2020</v>
      </c>
      <c r="L190" s="28">
        <v>77.02</v>
      </c>
      <c r="M190" s="28">
        <v>77.7</v>
      </c>
    </row>
    <row r="191" spans="1:13" x14ac:dyDescent="0.2">
      <c r="A191" s="24">
        <v>12531</v>
      </c>
      <c r="B191" s="24" t="s">
        <v>456</v>
      </c>
      <c r="C191" s="33" t="s">
        <v>339</v>
      </c>
      <c r="D191" s="26" t="s">
        <v>458</v>
      </c>
      <c r="E191" s="26">
        <v>70</v>
      </c>
      <c r="F191" s="26" t="s">
        <v>36</v>
      </c>
      <c r="G191" s="26" t="s">
        <v>674</v>
      </c>
      <c r="H191" s="26">
        <v>70</v>
      </c>
      <c r="I191" s="27" t="s">
        <v>498</v>
      </c>
      <c r="J191" s="26">
        <v>925</v>
      </c>
      <c r="K191" s="26">
        <v>2020</v>
      </c>
      <c r="L191" s="28">
        <v>3340.9740000000002</v>
      </c>
      <c r="M191" s="28">
        <v>3318.4070000000002</v>
      </c>
    </row>
    <row r="192" spans="1:13" x14ac:dyDescent="0.2">
      <c r="A192" s="24">
        <v>12603</v>
      </c>
      <c r="B192" s="24" t="s">
        <v>456</v>
      </c>
      <c r="C192" s="33" t="s">
        <v>346</v>
      </c>
      <c r="D192" s="26" t="s">
        <v>458</v>
      </c>
      <c r="E192" s="26">
        <v>191</v>
      </c>
      <c r="F192" s="26" t="s">
        <v>92</v>
      </c>
      <c r="G192" s="26" t="s">
        <v>675</v>
      </c>
      <c r="H192" s="26">
        <v>191</v>
      </c>
      <c r="I192" s="27" t="s">
        <v>498</v>
      </c>
      <c r="J192" s="26">
        <v>925</v>
      </c>
      <c r="K192" s="26">
        <v>2020</v>
      </c>
      <c r="L192" s="28">
        <v>4114.6390000000001</v>
      </c>
      <c r="M192" s="28">
        <v>4096.8689999999997</v>
      </c>
    </row>
    <row r="193" spans="1:13" x14ac:dyDescent="0.2">
      <c r="A193" s="24">
        <v>12675</v>
      </c>
      <c r="B193" s="24" t="s">
        <v>456</v>
      </c>
      <c r="C193" s="33" t="s">
        <v>676</v>
      </c>
      <c r="D193" s="26">
        <v>19</v>
      </c>
      <c r="E193" s="26">
        <v>292</v>
      </c>
      <c r="F193" s="26" t="s">
        <v>677</v>
      </c>
      <c r="G193" s="26" t="s">
        <v>678</v>
      </c>
      <c r="H193" s="26">
        <v>292</v>
      </c>
      <c r="I193" s="27" t="s">
        <v>498</v>
      </c>
      <c r="J193" s="26">
        <v>925</v>
      </c>
      <c r="K193" s="26">
        <v>2020</v>
      </c>
      <c r="L193" s="28">
        <v>32.703000000000003</v>
      </c>
      <c r="M193" s="28">
        <v>32.709000000000003</v>
      </c>
    </row>
    <row r="194" spans="1:13" x14ac:dyDescent="0.2">
      <c r="A194" s="24">
        <v>12747</v>
      </c>
      <c r="B194" s="24" t="s">
        <v>456</v>
      </c>
      <c r="C194" s="33" t="s">
        <v>286</v>
      </c>
      <c r="D194" s="26" t="s">
        <v>458</v>
      </c>
      <c r="E194" s="26">
        <v>300</v>
      </c>
      <c r="F194" s="26" t="s">
        <v>86</v>
      </c>
      <c r="G194" s="26" t="s">
        <v>679</v>
      </c>
      <c r="H194" s="26">
        <v>300</v>
      </c>
      <c r="I194" s="27" t="s">
        <v>498</v>
      </c>
      <c r="J194" s="26">
        <v>925</v>
      </c>
      <c r="K194" s="26">
        <v>2020</v>
      </c>
      <c r="L194" s="28">
        <v>10543.346</v>
      </c>
      <c r="M194" s="28">
        <v>10512.232</v>
      </c>
    </row>
    <row r="195" spans="1:13" x14ac:dyDescent="0.2">
      <c r="A195" s="24">
        <v>12819</v>
      </c>
      <c r="B195" s="24" t="s">
        <v>456</v>
      </c>
      <c r="C195" s="33" t="s">
        <v>680</v>
      </c>
      <c r="D195" s="26">
        <v>22</v>
      </c>
      <c r="E195" s="26">
        <v>336</v>
      </c>
      <c r="F195" s="26" t="s">
        <v>209</v>
      </c>
      <c r="G195" s="26" t="s">
        <v>681</v>
      </c>
      <c r="H195" s="26">
        <v>336</v>
      </c>
      <c r="I195" s="27" t="s">
        <v>498</v>
      </c>
      <c r="J195" s="26">
        <v>925</v>
      </c>
      <c r="K195" s="26">
        <v>2020</v>
      </c>
      <c r="L195" s="28">
        <v>0.52500000000000002</v>
      </c>
      <c r="M195" s="28">
        <v>0.52</v>
      </c>
    </row>
    <row r="196" spans="1:13" x14ac:dyDescent="0.2">
      <c r="A196" s="24">
        <v>12891</v>
      </c>
      <c r="B196" s="24" t="s">
        <v>456</v>
      </c>
      <c r="C196" s="33" t="s">
        <v>248</v>
      </c>
      <c r="D196" s="26" t="s">
        <v>458</v>
      </c>
      <c r="E196" s="26">
        <v>380</v>
      </c>
      <c r="F196" s="26" t="s">
        <v>102</v>
      </c>
      <c r="G196" s="26" t="s">
        <v>682</v>
      </c>
      <c r="H196" s="26">
        <v>380</v>
      </c>
      <c r="I196" s="27" t="s">
        <v>498</v>
      </c>
      <c r="J196" s="26">
        <v>925</v>
      </c>
      <c r="K196" s="26">
        <v>2020</v>
      </c>
      <c r="L196" s="28">
        <v>59639.898000000001</v>
      </c>
      <c r="M196" s="28">
        <v>59500.578999999998</v>
      </c>
    </row>
    <row r="197" spans="1:13" x14ac:dyDescent="0.2">
      <c r="A197" s="24">
        <v>12963</v>
      </c>
      <c r="B197" s="24" t="s">
        <v>456</v>
      </c>
      <c r="C197" s="33" t="s">
        <v>683</v>
      </c>
      <c r="D197" s="26">
        <v>23</v>
      </c>
      <c r="E197" s="26">
        <v>412</v>
      </c>
      <c r="F197" s="26" t="s">
        <v>684</v>
      </c>
      <c r="G197" s="26" t="s">
        <v>685</v>
      </c>
      <c r="H197" s="26">
        <v>412</v>
      </c>
      <c r="I197" s="27" t="s">
        <v>498</v>
      </c>
      <c r="J197" s="26">
        <v>925</v>
      </c>
      <c r="K197" s="26">
        <v>2020</v>
      </c>
      <c r="L197" s="28">
        <v>1675.1379999999999</v>
      </c>
      <c r="M197" s="28">
        <v>1670.6980000000001</v>
      </c>
    </row>
    <row r="198" spans="1:13" x14ac:dyDescent="0.2">
      <c r="A198" s="24">
        <v>13035</v>
      </c>
      <c r="B198" s="24" t="s">
        <v>456</v>
      </c>
      <c r="C198" s="33" t="s">
        <v>385</v>
      </c>
      <c r="D198" s="26" t="s">
        <v>458</v>
      </c>
      <c r="E198" s="26">
        <v>470</v>
      </c>
      <c r="F198" s="26" t="s">
        <v>135</v>
      </c>
      <c r="G198" s="26" t="s">
        <v>686</v>
      </c>
      <c r="H198" s="26">
        <v>470</v>
      </c>
      <c r="I198" s="27" t="s">
        <v>498</v>
      </c>
      <c r="J198" s="26">
        <v>925</v>
      </c>
      <c r="K198" s="26">
        <v>2020</v>
      </c>
      <c r="L198" s="28">
        <v>509.59500000000003</v>
      </c>
      <c r="M198" s="28">
        <v>515.35799999999995</v>
      </c>
    </row>
    <row r="199" spans="1:13" x14ac:dyDescent="0.2">
      <c r="A199" s="24">
        <v>13107</v>
      </c>
      <c r="B199" s="24" t="s">
        <v>456</v>
      </c>
      <c r="C199" s="33" t="s">
        <v>388</v>
      </c>
      <c r="D199" s="26" t="s">
        <v>458</v>
      </c>
      <c r="E199" s="26">
        <v>499</v>
      </c>
      <c r="F199" s="26" t="s">
        <v>137</v>
      </c>
      <c r="G199" s="26" t="s">
        <v>687</v>
      </c>
      <c r="H199" s="26">
        <v>499</v>
      </c>
      <c r="I199" s="27" t="s">
        <v>498</v>
      </c>
      <c r="J199" s="26">
        <v>925</v>
      </c>
      <c r="K199" s="26">
        <v>2020</v>
      </c>
      <c r="L199" s="28">
        <v>629.89</v>
      </c>
      <c r="M199" s="28">
        <v>629.048</v>
      </c>
    </row>
    <row r="200" spans="1:13" x14ac:dyDescent="0.2">
      <c r="A200" s="24">
        <v>13179</v>
      </c>
      <c r="B200" s="24" t="s">
        <v>456</v>
      </c>
      <c r="C200" s="33" t="s">
        <v>363</v>
      </c>
      <c r="D200" s="26" t="s">
        <v>458</v>
      </c>
      <c r="E200" s="26">
        <v>807</v>
      </c>
      <c r="F200" s="26" t="s">
        <v>133</v>
      </c>
      <c r="G200" s="26" t="s">
        <v>688</v>
      </c>
      <c r="H200" s="26">
        <v>807</v>
      </c>
      <c r="I200" s="27" t="s">
        <v>498</v>
      </c>
      <c r="J200" s="26">
        <v>925</v>
      </c>
      <c r="K200" s="26">
        <v>2020</v>
      </c>
      <c r="L200" s="28">
        <v>2114.0239999999999</v>
      </c>
      <c r="M200" s="28">
        <v>2111.0720000000001</v>
      </c>
    </row>
    <row r="201" spans="1:13" x14ac:dyDescent="0.2">
      <c r="A201" s="24">
        <v>13251</v>
      </c>
      <c r="B201" s="24" t="s">
        <v>456</v>
      </c>
      <c r="C201" s="33" t="s">
        <v>298</v>
      </c>
      <c r="D201" s="26" t="s">
        <v>458</v>
      </c>
      <c r="E201" s="26">
        <v>620</v>
      </c>
      <c r="F201" s="26" t="s">
        <v>163</v>
      </c>
      <c r="G201" s="26" t="s">
        <v>689</v>
      </c>
      <c r="H201" s="26">
        <v>620</v>
      </c>
      <c r="I201" s="27" t="s">
        <v>498</v>
      </c>
      <c r="J201" s="26">
        <v>925</v>
      </c>
      <c r="K201" s="26">
        <v>2020</v>
      </c>
      <c r="L201" s="28">
        <v>10298.398999999999</v>
      </c>
      <c r="M201" s="28">
        <v>10298.191999999999</v>
      </c>
    </row>
    <row r="202" spans="1:13" x14ac:dyDescent="0.2">
      <c r="A202" s="24">
        <v>13323</v>
      </c>
      <c r="B202" s="24" t="s">
        <v>456</v>
      </c>
      <c r="C202" s="33" t="s">
        <v>404</v>
      </c>
      <c r="D202" s="26" t="s">
        <v>458</v>
      </c>
      <c r="E202" s="26">
        <v>674</v>
      </c>
      <c r="F202" s="26" t="s">
        <v>177</v>
      </c>
      <c r="G202" s="26" t="s">
        <v>690</v>
      </c>
      <c r="H202" s="26">
        <v>674</v>
      </c>
      <c r="I202" s="27" t="s">
        <v>498</v>
      </c>
      <c r="J202" s="26">
        <v>925</v>
      </c>
      <c r="K202" s="26">
        <v>2020</v>
      </c>
      <c r="L202" s="28">
        <v>34.192</v>
      </c>
      <c r="M202" s="28">
        <v>34.006999999999998</v>
      </c>
    </row>
    <row r="203" spans="1:13" x14ac:dyDescent="0.2">
      <c r="A203" s="24">
        <v>13395</v>
      </c>
      <c r="B203" s="24" t="s">
        <v>456</v>
      </c>
      <c r="C203" s="33" t="s">
        <v>303</v>
      </c>
      <c r="D203" s="26">
        <v>24</v>
      </c>
      <c r="E203" s="26">
        <v>688</v>
      </c>
      <c r="F203" s="26" t="s">
        <v>179</v>
      </c>
      <c r="G203" s="26" t="s">
        <v>691</v>
      </c>
      <c r="H203" s="26">
        <v>688</v>
      </c>
      <c r="I203" s="27" t="s">
        <v>498</v>
      </c>
      <c r="J203" s="26">
        <v>925</v>
      </c>
      <c r="K203" s="26">
        <v>2020</v>
      </c>
      <c r="L203" s="28">
        <v>7384.0630000000001</v>
      </c>
      <c r="M203" s="28">
        <v>7358.0050000000001</v>
      </c>
    </row>
    <row r="204" spans="1:13" x14ac:dyDescent="0.2">
      <c r="A204" s="24">
        <v>13467</v>
      </c>
      <c r="B204" s="24" t="s">
        <v>456</v>
      </c>
      <c r="C204" s="33" t="s">
        <v>350</v>
      </c>
      <c r="D204" s="26" t="s">
        <v>458</v>
      </c>
      <c r="E204" s="26">
        <v>705</v>
      </c>
      <c r="F204" s="26" t="s">
        <v>184</v>
      </c>
      <c r="G204" s="26" t="s">
        <v>692</v>
      </c>
      <c r="H204" s="26">
        <v>705</v>
      </c>
      <c r="I204" s="27" t="s">
        <v>498</v>
      </c>
      <c r="J204" s="26">
        <v>925</v>
      </c>
      <c r="K204" s="26">
        <v>2020</v>
      </c>
      <c r="L204" s="28">
        <v>2116.252</v>
      </c>
      <c r="M204" s="28">
        <v>2117.6410000000001</v>
      </c>
    </row>
    <row r="205" spans="1:13" x14ac:dyDescent="0.2">
      <c r="A205" s="24">
        <v>13539</v>
      </c>
      <c r="B205" s="24" t="s">
        <v>456</v>
      </c>
      <c r="C205" s="33" t="s">
        <v>261</v>
      </c>
      <c r="D205" s="26">
        <v>25</v>
      </c>
      <c r="E205" s="26">
        <v>724</v>
      </c>
      <c r="F205" s="26" t="s">
        <v>71</v>
      </c>
      <c r="G205" s="26" t="s">
        <v>693</v>
      </c>
      <c r="H205" s="26">
        <v>724</v>
      </c>
      <c r="I205" s="27" t="s">
        <v>498</v>
      </c>
      <c r="J205" s="26">
        <v>925</v>
      </c>
      <c r="K205" s="26">
        <v>2020</v>
      </c>
      <c r="L205" s="28">
        <v>47329.953999999998</v>
      </c>
      <c r="M205" s="28">
        <v>47363.807000000001</v>
      </c>
    </row>
    <row r="206" spans="1:13" x14ac:dyDescent="0.2">
      <c r="A206" s="24">
        <v>13611</v>
      </c>
      <c r="B206" s="24" t="s">
        <v>456</v>
      </c>
      <c r="C206" s="32" t="s">
        <v>694</v>
      </c>
      <c r="D206" s="26" t="s">
        <v>458</v>
      </c>
      <c r="E206" s="26">
        <v>926</v>
      </c>
      <c r="F206" s="26" t="s">
        <v>458</v>
      </c>
      <c r="G206" s="26" t="s">
        <v>458</v>
      </c>
      <c r="H206" s="26">
        <v>155</v>
      </c>
      <c r="I206" s="27" t="s">
        <v>496</v>
      </c>
      <c r="J206" s="26">
        <v>908</v>
      </c>
      <c r="K206" s="26">
        <v>2020</v>
      </c>
      <c r="L206" s="28">
        <v>194878.24299999999</v>
      </c>
      <c r="M206" s="28">
        <v>195057.78200000001</v>
      </c>
    </row>
    <row r="207" spans="1:13" x14ac:dyDescent="0.2">
      <c r="A207" s="24">
        <v>13683</v>
      </c>
      <c r="B207" s="24" t="s">
        <v>456</v>
      </c>
      <c r="C207" s="33" t="s">
        <v>290</v>
      </c>
      <c r="D207" s="26" t="s">
        <v>458</v>
      </c>
      <c r="E207" s="26">
        <v>40</v>
      </c>
      <c r="F207" s="26" t="s">
        <v>26</v>
      </c>
      <c r="G207" s="26" t="s">
        <v>695</v>
      </c>
      <c r="H207" s="26">
        <v>40</v>
      </c>
      <c r="I207" s="27" t="s">
        <v>498</v>
      </c>
      <c r="J207" s="26">
        <v>926</v>
      </c>
      <c r="K207" s="26">
        <v>2020</v>
      </c>
      <c r="L207" s="28">
        <v>8901.1059999999998</v>
      </c>
      <c r="M207" s="28">
        <v>8907.777</v>
      </c>
    </row>
    <row r="208" spans="1:13" x14ac:dyDescent="0.2">
      <c r="A208" s="24">
        <v>13755</v>
      </c>
      <c r="B208" s="24" t="s">
        <v>456</v>
      </c>
      <c r="C208" s="33" t="s">
        <v>277</v>
      </c>
      <c r="D208" s="26" t="s">
        <v>458</v>
      </c>
      <c r="E208" s="26">
        <v>56</v>
      </c>
      <c r="F208" s="26" t="s">
        <v>29</v>
      </c>
      <c r="G208" s="26" t="s">
        <v>696</v>
      </c>
      <c r="H208" s="26">
        <v>56</v>
      </c>
      <c r="I208" s="27" t="s">
        <v>498</v>
      </c>
      <c r="J208" s="26">
        <v>926</v>
      </c>
      <c r="K208" s="26">
        <v>2020</v>
      </c>
      <c r="L208" s="28">
        <v>11541.272999999999</v>
      </c>
      <c r="M208" s="28">
        <v>11561.717000000001</v>
      </c>
    </row>
    <row r="209" spans="1:13" x14ac:dyDescent="0.2">
      <c r="A209" s="24">
        <v>13827</v>
      </c>
      <c r="B209" s="24" t="s">
        <v>456</v>
      </c>
      <c r="C209" s="33" t="s">
        <v>247</v>
      </c>
      <c r="D209" s="26">
        <v>26</v>
      </c>
      <c r="E209" s="26">
        <v>250</v>
      </c>
      <c r="F209" s="26" t="s">
        <v>76</v>
      </c>
      <c r="G209" s="26" t="s">
        <v>697</v>
      </c>
      <c r="H209" s="26">
        <v>250</v>
      </c>
      <c r="I209" s="27" t="s">
        <v>498</v>
      </c>
      <c r="J209" s="26">
        <v>926</v>
      </c>
      <c r="K209" s="26">
        <v>2020</v>
      </c>
      <c r="L209" s="28">
        <v>64457.760000000002</v>
      </c>
      <c r="M209" s="28">
        <v>64480.053</v>
      </c>
    </row>
    <row r="210" spans="1:13" x14ac:dyDescent="0.2">
      <c r="A210" s="24">
        <v>13899</v>
      </c>
      <c r="B210" s="24" t="s">
        <v>456</v>
      </c>
      <c r="C210" s="33" t="s">
        <v>236</v>
      </c>
      <c r="D210" s="26" t="s">
        <v>458</v>
      </c>
      <c r="E210" s="26">
        <v>276</v>
      </c>
      <c r="F210" s="26" t="s">
        <v>62</v>
      </c>
      <c r="G210" s="26" t="s">
        <v>698</v>
      </c>
      <c r="H210" s="26">
        <v>276</v>
      </c>
      <c r="I210" s="27" t="s">
        <v>498</v>
      </c>
      <c r="J210" s="26">
        <v>926</v>
      </c>
      <c r="K210" s="26">
        <v>2020</v>
      </c>
      <c r="L210" s="28">
        <v>83267.654999999999</v>
      </c>
      <c r="M210" s="28">
        <v>83328.987999999998</v>
      </c>
    </row>
    <row r="211" spans="1:13" x14ac:dyDescent="0.2">
      <c r="A211" s="24">
        <v>13971</v>
      </c>
      <c r="B211" s="24" t="s">
        <v>456</v>
      </c>
      <c r="C211" s="33" t="s">
        <v>403</v>
      </c>
      <c r="D211" s="26" t="s">
        <v>458</v>
      </c>
      <c r="E211" s="26">
        <v>438</v>
      </c>
      <c r="F211" s="26" t="s">
        <v>119</v>
      </c>
      <c r="G211" s="26" t="s">
        <v>699</v>
      </c>
      <c r="H211" s="26">
        <v>438</v>
      </c>
      <c r="I211" s="27" t="s">
        <v>498</v>
      </c>
      <c r="J211" s="26">
        <v>926</v>
      </c>
      <c r="K211" s="26">
        <v>2020</v>
      </c>
      <c r="L211" s="28">
        <v>38.628999999999998</v>
      </c>
      <c r="M211" s="28">
        <v>38.756</v>
      </c>
    </row>
    <row r="212" spans="1:13" x14ac:dyDescent="0.2">
      <c r="A212" s="24">
        <v>14043</v>
      </c>
      <c r="B212" s="24" t="s">
        <v>456</v>
      </c>
      <c r="C212" s="33" t="s">
        <v>366</v>
      </c>
      <c r="D212" s="26" t="s">
        <v>458</v>
      </c>
      <c r="E212" s="26">
        <v>442</v>
      </c>
      <c r="F212" s="26" t="s">
        <v>123</v>
      </c>
      <c r="G212" s="26" t="s">
        <v>700</v>
      </c>
      <c r="H212" s="26">
        <v>442</v>
      </c>
      <c r="I212" s="27" t="s">
        <v>498</v>
      </c>
      <c r="J212" s="26">
        <v>926</v>
      </c>
      <c r="K212" s="26">
        <v>2020</v>
      </c>
      <c r="L212" s="28">
        <v>626.07899999999995</v>
      </c>
      <c r="M212" s="28">
        <v>630.399</v>
      </c>
    </row>
    <row r="213" spans="1:13" x14ac:dyDescent="0.2">
      <c r="A213" s="24">
        <v>14115</v>
      </c>
      <c r="B213" s="24" t="s">
        <v>456</v>
      </c>
      <c r="C213" s="33" t="s">
        <v>410</v>
      </c>
      <c r="D213" s="26" t="s">
        <v>458</v>
      </c>
      <c r="E213" s="26">
        <v>492</v>
      </c>
      <c r="F213" s="26" t="s">
        <v>127</v>
      </c>
      <c r="G213" s="26" t="s">
        <v>701</v>
      </c>
      <c r="H213" s="26">
        <v>492</v>
      </c>
      <c r="I213" s="27" t="s">
        <v>498</v>
      </c>
      <c r="J213" s="26">
        <v>926</v>
      </c>
      <c r="K213" s="26">
        <v>2020</v>
      </c>
      <c r="L213" s="28">
        <v>37.033000000000001</v>
      </c>
      <c r="M213" s="28">
        <v>36.921999999999997</v>
      </c>
    </row>
    <row r="214" spans="1:13" x14ac:dyDescent="0.2">
      <c r="A214" s="24">
        <v>14187</v>
      </c>
      <c r="B214" s="24" t="s">
        <v>456</v>
      </c>
      <c r="C214" s="33" t="s">
        <v>270</v>
      </c>
      <c r="D214" s="26">
        <v>27</v>
      </c>
      <c r="E214" s="26">
        <v>528</v>
      </c>
      <c r="F214" s="26" t="s">
        <v>149</v>
      </c>
      <c r="G214" s="26" t="s">
        <v>702</v>
      </c>
      <c r="H214" s="26">
        <v>528</v>
      </c>
      <c r="I214" s="27" t="s">
        <v>498</v>
      </c>
      <c r="J214" s="26">
        <v>926</v>
      </c>
      <c r="K214" s="26">
        <v>2020</v>
      </c>
      <c r="L214" s="28">
        <v>17402.276999999998</v>
      </c>
      <c r="M214" s="28">
        <v>17434.557000000001</v>
      </c>
    </row>
    <row r="215" spans="1:13" x14ac:dyDescent="0.2">
      <c r="A215" s="24">
        <v>14259</v>
      </c>
      <c r="B215" s="24" t="s">
        <v>456</v>
      </c>
      <c r="C215" s="33" t="s">
        <v>317</v>
      </c>
      <c r="D215" s="26" t="s">
        <v>458</v>
      </c>
      <c r="E215" s="26">
        <v>756</v>
      </c>
      <c r="F215" s="26" t="s">
        <v>47</v>
      </c>
      <c r="G215" s="26" t="s">
        <v>703</v>
      </c>
      <c r="H215" s="26">
        <v>756</v>
      </c>
      <c r="I215" s="27" t="s">
        <v>498</v>
      </c>
      <c r="J215" s="26">
        <v>926</v>
      </c>
      <c r="K215" s="26">
        <v>2020</v>
      </c>
      <c r="L215" s="28">
        <v>8606.4310000000005</v>
      </c>
      <c r="M215" s="28">
        <v>8638.6129999999994</v>
      </c>
    </row>
    <row r="216" spans="1:13" x14ac:dyDescent="0.2">
      <c r="A216" s="24">
        <v>14331</v>
      </c>
      <c r="B216" s="24" t="s">
        <v>456</v>
      </c>
      <c r="C216" s="31" t="s">
        <v>704</v>
      </c>
      <c r="D216" s="26" t="s">
        <v>458</v>
      </c>
      <c r="E216" s="26">
        <v>904</v>
      </c>
      <c r="F216" s="26" t="s">
        <v>458</v>
      </c>
      <c r="G216" s="26" t="s">
        <v>458</v>
      </c>
      <c r="H216" s="26">
        <v>419</v>
      </c>
      <c r="I216" s="27" t="s">
        <v>494</v>
      </c>
      <c r="J216" s="26">
        <v>1840</v>
      </c>
      <c r="K216" s="26">
        <v>2020</v>
      </c>
      <c r="L216" s="28">
        <v>649524</v>
      </c>
      <c r="M216" s="28">
        <v>651836.12199999997</v>
      </c>
    </row>
    <row r="217" spans="1:13" x14ac:dyDescent="0.2">
      <c r="A217" s="24">
        <v>14403</v>
      </c>
      <c r="B217" s="24" t="s">
        <v>456</v>
      </c>
      <c r="C217" s="32" t="s">
        <v>705</v>
      </c>
      <c r="D217" s="26" t="s">
        <v>458</v>
      </c>
      <c r="E217" s="26">
        <v>915</v>
      </c>
      <c r="F217" s="26" t="s">
        <v>458</v>
      </c>
      <c r="G217" s="26" t="s">
        <v>458</v>
      </c>
      <c r="H217" s="26">
        <v>29</v>
      </c>
      <c r="I217" s="27" t="s">
        <v>496</v>
      </c>
      <c r="J217" s="26">
        <v>904</v>
      </c>
      <c r="K217" s="26">
        <v>2020</v>
      </c>
      <c r="L217" s="28">
        <v>43832.406999999999</v>
      </c>
      <c r="M217" s="28">
        <v>43962.245999999999</v>
      </c>
    </row>
    <row r="218" spans="1:13" x14ac:dyDescent="0.2">
      <c r="A218" s="24">
        <v>14475</v>
      </c>
      <c r="B218" s="24" t="s">
        <v>456</v>
      </c>
      <c r="C218" s="33" t="s">
        <v>407</v>
      </c>
      <c r="D218" s="26">
        <v>19</v>
      </c>
      <c r="E218" s="26">
        <v>660</v>
      </c>
      <c r="F218" s="26" t="s">
        <v>16</v>
      </c>
      <c r="G218" s="26" t="s">
        <v>706</v>
      </c>
      <c r="H218" s="26">
        <v>660</v>
      </c>
      <c r="I218" s="27" t="s">
        <v>498</v>
      </c>
      <c r="J218" s="26">
        <v>915</v>
      </c>
      <c r="K218" s="26">
        <v>2020</v>
      </c>
      <c r="L218" s="28">
        <v>15.494999999999999</v>
      </c>
      <c r="M218" s="28">
        <v>15.585000000000001</v>
      </c>
    </row>
    <row r="219" spans="1:13" x14ac:dyDescent="0.2">
      <c r="A219" s="24">
        <v>14547</v>
      </c>
      <c r="B219" s="24" t="s">
        <v>456</v>
      </c>
      <c r="C219" s="33" t="s">
        <v>390</v>
      </c>
      <c r="D219" s="26" t="s">
        <v>458</v>
      </c>
      <c r="E219" s="26">
        <v>28</v>
      </c>
      <c r="F219" s="26" t="s">
        <v>24</v>
      </c>
      <c r="G219" s="26" t="s">
        <v>707</v>
      </c>
      <c r="H219" s="26">
        <v>28</v>
      </c>
      <c r="I219" s="27" t="s">
        <v>498</v>
      </c>
      <c r="J219" s="26">
        <v>915</v>
      </c>
      <c r="K219" s="26">
        <v>2020</v>
      </c>
      <c r="L219" s="28">
        <v>92.376999999999995</v>
      </c>
      <c r="M219" s="28">
        <v>92.664000000000001</v>
      </c>
    </row>
    <row r="220" spans="1:13" x14ac:dyDescent="0.2">
      <c r="A220" s="24">
        <v>14619</v>
      </c>
      <c r="B220" s="24" t="s">
        <v>456</v>
      </c>
      <c r="C220" s="33" t="s">
        <v>389</v>
      </c>
      <c r="D220" s="26">
        <v>28</v>
      </c>
      <c r="E220" s="26">
        <v>533</v>
      </c>
      <c r="F220" s="26" t="s">
        <v>10</v>
      </c>
      <c r="G220" s="26" t="s">
        <v>708</v>
      </c>
      <c r="H220" s="26">
        <v>533</v>
      </c>
      <c r="I220" s="27" t="s">
        <v>498</v>
      </c>
      <c r="J220" s="26">
        <v>915</v>
      </c>
      <c r="K220" s="26">
        <v>2020</v>
      </c>
      <c r="L220" s="28">
        <v>106.66800000000001</v>
      </c>
      <c r="M220" s="28">
        <v>106.58499999999999</v>
      </c>
    </row>
    <row r="221" spans="1:13" x14ac:dyDescent="0.2">
      <c r="A221" s="24">
        <v>14691</v>
      </c>
      <c r="B221" s="24" t="s">
        <v>456</v>
      </c>
      <c r="C221" s="33" t="s">
        <v>373</v>
      </c>
      <c r="D221" s="26" t="s">
        <v>458</v>
      </c>
      <c r="E221" s="26">
        <v>44</v>
      </c>
      <c r="F221" s="26" t="s">
        <v>35</v>
      </c>
      <c r="G221" s="26" t="s">
        <v>709</v>
      </c>
      <c r="H221" s="26">
        <v>44</v>
      </c>
      <c r="I221" s="27" t="s">
        <v>498</v>
      </c>
      <c r="J221" s="26">
        <v>915</v>
      </c>
      <c r="K221" s="26">
        <v>2020</v>
      </c>
      <c r="L221" s="28">
        <v>405.779</v>
      </c>
      <c r="M221" s="28">
        <v>406.471</v>
      </c>
    </row>
    <row r="222" spans="1:13" x14ac:dyDescent="0.2">
      <c r="A222" s="24">
        <v>14763</v>
      </c>
      <c r="B222" s="24" t="s">
        <v>456</v>
      </c>
      <c r="C222" s="33" t="s">
        <v>375</v>
      </c>
      <c r="D222" s="26" t="s">
        <v>458</v>
      </c>
      <c r="E222" s="26">
        <v>52</v>
      </c>
      <c r="F222" s="26" t="s">
        <v>41</v>
      </c>
      <c r="G222" s="26" t="s">
        <v>710</v>
      </c>
      <c r="H222" s="26">
        <v>52</v>
      </c>
      <c r="I222" s="27" t="s">
        <v>498</v>
      </c>
      <c r="J222" s="26">
        <v>915</v>
      </c>
      <c r="K222" s="26">
        <v>2020</v>
      </c>
      <c r="L222" s="28">
        <v>280.42700000000002</v>
      </c>
      <c r="M222" s="28">
        <v>280.69299999999998</v>
      </c>
    </row>
    <row r="223" spans="1:13" x14ac:dyDescent="0.2">
      <c r="A223" s="24">
        <v>14835</v>
      </c>
      <c r="B223" s="24" t="s">
        <v>456</v>
      </c>
      <c r="C223" s="33" t="s">
        <v>711</v>
      </c>
      <c r="D223" s="26">
        <v>28</v>
      </c>
      <c r="E223" s="26">
        <v>535</v>
      </c>
      <c r="F223" s="26" t="s">
        <v>712</v>
      </c>
      <c r="G223" s="26" t="s">
        <v>713</v>
      </c>
      <c r="H223" s="26">
        <v>535</v>
      </c>
      <c r="I223" s="27" t="s">
        <v>498</v>
      </c>
      <c r="J223" s="26">
        <v>915</v>
      </c>
      <c r="K223" s="26">
        <v>2020</v>
      </c>
      <c r="L223" s="28">
        <v>25.863</v>
      </c>
      <c r="M223" s="28">
        <v>26.152999999999999</v>
      </c>
    </row>
    <row r="224" spans="1:13" x14ac:dyDescent="0.2">
      <c r="A224" s="24">
        <v>14907</v>
      </c>
      <c r="B224" s="24" t="s">
        <v>456</v>
      </c>
      <c r="C224" s="33" t="s">
        <v>714</v>
      </c>
      <c r="D224" s="26">
        <v>19</v>
      </c>
      <c r="E224" s="26">
        <v>92</v>
      </c>
      <c r="F224" s="26" t="s">
        <v>212</v>
      </c>
      <c r="G224" s="26" t="s">
        <v>715</v>
      </c>
      <c r="H224" s="26">
        <v>92</v>
      </c>
      <c r="I224" s="27" t="s">
        <v>498</v>
      </c>
      <c r="J224" s="26">
        <v>915</v>
      </c>
      <c r="K224" s="26">
        <v>2020</v>
      </c>
      <c r="L224" s="28">
        <v>30.76</v>
      </c>
      <c r="M224" s="28">
        <v>30.91</v>
      </c>
    </row>
    <row r="225" spans="1:13" x14ac:dyDescent="0.2">
      <c r="A225" s="24">
        <v>14979</v>
      </c>
      <c r="B225" s="24" t="s">
        <v>456</v>
      </c>
      <c r="C225" s="33" t="s">
        <v>716</v>
      </c>
      <c r="D225" s="26">
        <v>19</v>
      </c>
      <c r="E225" s="26">
        <v>136</v>
      </c>
      <c r="F225" s="26" t="s">
        <v>717</v>
      </c>
      <c r="G225" s="26" t="s">
        <v>718</v>
      </c>
      <c r="H225" s="26">
        <v>136</v>
      </c>
      <c r="I225" s="27" t="s">
        <v>498</v>
      </c>
      <c r="J225" s="26">
        <v>915</v>
      </c>
      <c r="K225" s="26">
        <v>2020</v>
      </c>
      <c r="L225" s="28">
        <v>66.742000000000004</v>
      </c>
      <c r="M225" s="28">
        <v>67.311000000000007</v>
      </c>
    </row>
    <row r="226" spans="1:13" x14ac:dyDescent="0.2">
      <c r="A226" s="24">
        <v>15051</v>
      </c>
      <c r="B226" s="24" t="s">
        <v>456</v>
      </c>
      <c r="C226" s="33" t="s">
        <v>337</v>
      </c>
      <c r="D226" s="26" t="s">
        <v>458</v>
      </c>
      <c r="E226" s="26">
        <v>192</v>
      </c>
      <c r="F226" s="26" t="s">
        <v>59</v>
      </c>
      <c r="G226" s="26" t="s">
        <v>719</v>
      </c>
      <c r="H226" s="26">
        <v>192</v>
      </c>
      <c r="I226" s="27" t="s">
        <v>498</v>
      </c>
      <c r="J226" s="26">
        <v>915</v>
      </c>
      <c r="K226" s="26">
        <v>2020</v>
      </c>
      <c r="L226" s="28">
        <v>11309.236000000001</v>
      </c>
      <c r="M226" s="28">
        <v>11300.698</v>
      </c>
    </row>
    <row r="227" spans="1:13" x14ac:dyDescent="0.2">
      <c r="A227" s="24">
        <v>15123</v>
      </c>
      <c r="B227" s="24" t="s">
        <v>456</v>
      </c>
      <c r="C227" s="33" t="s">
        <v>720</v>
      </c>
      <c r="D227" s="26">
        <v>28</v>
      </c>
      <c r="E227" s="26">
        <v>531</v>
      </c>
      <c r="F227" s="26" t="s">
        <v>721</v>
      </c>
      <c r="G227" s="26" t="s">
        <v>722</v>
      </c>
      <c r="H227" s="26">
        <v>531</v>
      </c>
      <c r="I227" s="27" t="s">
        <v>498</v>
      </c>
      <c r="J227" s="26">
        <v>915</v>
      </c>
      <c r="K227" s="26">
        <v>2020</v>
      </c>
      <c r="L227" s="28">
        <v>188.60400000000001</v>
      </c>
      <c r="M227" s="28">
        <v>189.28800000000001</v>
      </c>
    </row>
    <row r="228" spans="1:13" x14ac:dyDescent="0.2">
      <c r="A228" s="24">
        <v>15195</v>
      </c>
      <c r="B228" s="24" t="s">
        <v>456</v>
      </c>
      <c r="C228" s="33" t="s">
        <v>422</v>
      </c>
      <c r="D228" s="26" t="s">
        <v>458</v>
      </c>
      <c r="E228" s="26">
        <v>212</v>
      </c>
      <c r="F228" s="26" t="s">
        <v>64</v>
      </c>
      <c r="G228" s="26" t="s">
        <v>723</v>
      </c>
      <c r="H228" s="26">
        <v>212</v>
      </c>
      <c r="I228" s="27" t="s">
        <v>498</v>
      </c>
      <c r="J228" s="26">
        <v>915</v>
      </c>
      <c r="K228" s="26">
        <v>2020</v>
      </c>
      <c r="L228" s="28">
        <v>71.763999999999996</v>
      </c>
      <c r="M228" s="28">
        <v>71.995000000000005</v>
      </c>
    </row>
    <row r="229" spans="1:13" x14ac:dyDescent="0.2">
      <c r="A229" s="24">
        <v>15267</v>
      </c>
      <c r="B229" s="24" t="s">
        <v>456</v>
      </c>
      <c r="C229" s="33" t="s">
        <v>330</v>
      </c>
      <c r="D229" s="26" t="s">
        <v>458</v>
      </c>
      <c r="E229" s="26">
        <v>214</v>
      </c>
      <c r="F229" s="26" t="s">
        <v>66</v>
      </c>
      <c r="G229" s="26" t="s">
        <v>724</v>
      </c>
      <c r="H229" s="26">
        <v>214</v>
      </c>
      <c r="I229" s="27" t="s">
        <v>498</v>
      </c>
      <c r="J229" s="26">
        <v>915</v>
      </c>
      <c r="K229" s="26">
        <v>2020</v>
      </c>
      <c r="L229" s="28">
        <v>10939.347</v>
      </c>
      <c r="M229" s="28">
        <v>10999.664000000001</v>
      </c>
    </row>
    <row r="230" spans="1:13" x14ac:dyDescent="0.2">
      <c r="A230" s="24">
        <v>15339</v>
      </c>
      <c r="B230" s="24" t="s">
        <v>456</v>
      </c>
      <c r="C230" s="33" t="s">
        <v>396</v>
      </c>
      <c r="D230" s="26" t="s">
        <v>458</v>
      </c>
      <c r="E230" s="26">
        <v>308</v>
      </c>
      <c r="F230" s="26" t="s">
        <v>87</v>
      </c>
      <c r="G230" s="26" t="s">
        <v>725</v>
      </c>
      <c r="H230" s="26">
        <v>308</v>
      </c>
      <c r="I230" s="27" t="s">
        <v>498</v>
      </c>
      <c r="J230" s="26">
        <v>915</v>
      </c>
      <c r="K230" s="26">
        <v>2020</v>
      </c>
      <c r="L230" s="28">
        <v>123.15900000000001</v>
      </c>
      <c r="M230" s="28">
        <v>123.663</v>
      </c>
    </row>
    <row r="231" spans="1:13" x14ac:dyDescent="0.2">
      <c r="A231" s="24">
        <v>15411</v>
      </c>
      <c r="B231" s="24" t="s">
        <v>456</v>
      </c>
      <c r="C231" s="33" t="s">
        <v>726</v>
      </c>
      <c r="D231" s="26">
        <v>2</v>
      </c>
      <c r="E231" s="26">
        <v>312</v>
      </c>
      <c r="F231" s="26" t="s">
        <v>727</v>
      </c>
      <c r="G231" s="26" t="s">
        <v>728</v>
      </c>
      <c r="H231" s="26">
        <v>312</v>
      </c>
      <c r="I231" s="27" t="s">
        <v>498</v>
      </c>
      <c r="J231" s="26">
        <v>915</v>
      </c>
      <c r="K231" s="26">
        <v>2020</v>
      </c>
      <c r="L231" s="28">
        <v>395.09899999999999</v>
      </c>
      <c r="M231" s="28">
        <v>395.642</v>
      </c>
    </row>
    <row r="232" spans="1:13" x14ac:dyDescent="0.2">
      <c r="A232" s="24">
        <v>15483</v>
      </c>
      <c r="B232" s="24" t="s">
        <v>456</v>
      </c>
      <c r="C232" s="33" t="s">
        <v>347</v>
      </c>
      <c r="D232" s="26" t="s">
        <v>458</v>
      </c>
      <c r="E232" s="26">
        <v>332</v>
      </c>
      <c r="F232" s="26" t="s">
        <v>93</v>
      </c>
      <c r="G232" s="26" t="s">
        <v>729</v>
      </c>
      <c r="H232" s="26">
        <v>332</v>
      </c>
      <c r="I232" s="27" t="s">
        <v>498</v>
      </c>
      <c r="J232" s="26">
        <v>915</v>
      </c>
      <c r="K232" s="26">
        <v>2020</v>
      </c>
      <c r="L232" s="28">
        <v>11234.508</v>
      </c>
      <c r="M232" s="28">
        <v>11306.800999999999</v>
      </c>
    </row>
    <row r="233" spans="1:13" x14ac:dyDescent="0.2">
      <c r="A233" s="24">
        <v>15555</v>
      </c>
      <c r="B233" s="24" t="s">
        <v>456</v>
      </c>
      <c r="C233" s="33" t="s">
        <v>356</v>
      </c>
      <c r="D233" s="26" t="s">
        <v>458</v>
      </c>
      <c r="E233" s="26">
        <v>388</v>
      </c>
      <c r="F233" s="26" t="s">
        <v>103</v>
      </c>
      <c r="G233" s="26" t="s">
        <v>730</v>
      </c>
      <c r="H233" s="26">
        <v>388</v>
      </c>
      <c r="I233" s="27" t="s">
        <v>498</v>
      </c>
      <c r="J233" s="26">
        <v>915</v>
      </c>
      <c r="K233" s="26">
        <v>2020</v>
      </c>
      <c r="L233" s="28">
        <v>2814.473</v>
      </c>
      <c r="M233" s="28">
        <v>2820.4360000000001</v>
      </c>
    </row>
    <row r="234" spans="1:13" x14ac:dyDescent="0.2">
      <c r="A234" s="24">
        <v>15627</v>
      </c>
      <c r="B234" s="24" t="s">
        <v>456</v>
      </c>
      <c r="C234" s="33" t="s">
        <v>731</v>
      </c>
      <c r="D234" s="26">
        <v>2</v>
      </c>
      <c r="E234" s="26">
        <v>474</v>
      </c>
      <c r="F234" s="26" t="s">
        <v>732</v>
      </c>
      <c r="G234" s="26" t="s">
        <v>733</v>
      </c>
      <c r="H234" s="26">
        <v>474</v>
      </c>
      <c r="I234" s="27" t="s">
        <v>498</v>
      </c>
      <c r="J234" s="26">
        <v>915</v>
      </c>
      <c r="K234" s="26">
        <v>2020</v>
      </c>
      <c r="L234" s="28">
        <v>370.95100000000002</v>
      </c>
      <c r="M234" s="28">
        <v>370.39100000000002</v>
      </c>
    </row>
    <row r="235" spans="1:13" x14ac:dyDescent="0.2">
      <c r="A235" s="24">
        <v>15699</v>
      </c>
      <c r="B235" s="24" t="s">
        <v>456</v>
      </c>
      <c r="C235" s="33" t="s">
        <v>734</v>
      </c>
      <c r="D235" s="26">
        <v>19</v>
      </c>
      <c r="E235" s="26">
        <v>500</v>
      </c>
      <c r="F235" s="26" t="s">
        <v>735</v>
      </c>
      <c r="G235" s="26" t="s">
        <v>736</v>
      </c>
      <c r="H235" s="26">
        <v>500</v>
      </c>
      <c r="I235" s="27" t="s">
        <v>498</v>
      </c>
      <c r="J235" s="26">
        <v>915</v>
      </c>
      <c r="K235" s="26">
        <v>2020</v>
      </c>
      <c r="L235" s="28">
        <v>4.5549999999999997</v>
      </c>
      <c r="M235" s="28">
        <v>4.5</v>
      </c>
    </row>
    <row r="236" spans="1:13" x14ac:dyDescent="0.2">
      <c r="A236" s="24">
        <v>15771</v>
      </c>
      <c r="B236" s="24" t="s">
        <v>456</v>
      </c>
      <c r="C236" s="33" t="s">
        <v>737</v>
      </c>
      <c r="D236" s="26">
        <v>29</v>
      </c>
      <c r="E236" s="26">
        <v>630</v>
      </c>
      <c r="F236" s="26" t="s">
        <v>738</v>
      </c>
      <c r="G236" s="26" t="s">
        <v>739</v>
      </c>
      <c r="H236" s="26">
        <v>630</v>
      </c>
      <c r="I236" s="27" t="s">
        <v>498</v>
      </c>
      <c r="J236" s="26">
        <v>915</v>
      </c>
      <c r="K236" s="26">
        <v>2020</v>
      </c>
      <c r="L236" s="28">
        <v>3280.2179999999998</v>
      </c>
      <c r="M236" s="28">
        <v>3271.5639999999999</v>
      </c>
    </row>
    <row r="237" spans="1:13" x14ac:dyDescent="0.2">
      <c r="A237" s="24">
        <v>15843</v>
      </c>
      <c r="B237" s="24" t="s">
        <v>456</v>
      </c>
      <c r="C237" s="33" t="s">
        <v>740</v>
      </c>
      <c r="D237" s="26">
        <v>2</v>
      </c>
      <c r="E237" s="26">
        <v>652</v>
      </c>
      <c r="F237" s="26" t="s">
        <v>741</v>
      </c>
      <c r="G237" s="26" t="s">
        <v>742</v>
      </c>
      <c r="H237" s="26">
        <v>652</v>
      </c>
      <c r="I237" s="27" t="s">
        <v>498</v>
      </c>
      <c r="J237" s="26">
        <v>915</v>
      </c>
      <c r="K237" s="26">
        <v>2020</v>
      </c>
      <c r="L237" s="28">
        <v>10.593</v>
      </c>
      <c r="M237" s="28">
        <v>10.680999999999999</v>
      </c>
    </row>
    <row r="238" spans="1:13" x14ac:dyDescent="0.2">
      <c r="A238" s="24">
        <v>15915</v>
      </c>
      <c r="B238" s="24" t="s">
        <v>456</v>
      </c>
      <c r="C238" s="33" t="s">
        <v>400</v>
      </c>
      <c r="D238" s="26" t="s">
        <v>458</v>
      </c>
      <c r="E238" s="26">
        <v>659</v>
      </c>
      <c r="F238" s="26" t="s">
        <v>111</v>
      </c>
      <c r="G238" s="26" t="s">
        <v>743</v>
      </c>
      <c r="H238" s="26">
        <v>659</v>
      </c>
      <c r="I238" s="27" t="s">
        <v>498</v>
      </c>
      <c r="J238" s="26">
        <v>915</v>
      </c>
      <c r="K238" s="26">
        <v>2020</v>
      </c>
      <c r="L238" s="28">
        <v>47.680999999999997</v>
      </c>
      <c r="M238" s="28">
        <v>47.642000000000003</v>
      </c>
    </row>
    <row r="239" spans="1:13" x14ac:dyDescent="0.2">
      <c r="A239" s="24">
        <v>15987</v>
      </c>
      <c r="B239" s="24" t="s">
        <v>456</v>
      </c>
      <c r="C239" s="33" t="s">
        <v>395</v>
      </c>
      <c r="D239" s="26" t="s">
        <v>458</v>
      </c>
      <c r="E239" s="26">
        <v>662</v>
      </c>
      <c r="F239" s="26" t="s">
        <v>118</v>
      </c>
      <c r="G239" s="26" t="s">
        <v>744</v>
      </c>
      <c r="H239" s="26">
        <v>662</v>
      </c>
      <c r="I239" s="27" t="s">
        <v>498</v>
      </c>
      <c r="J239" s="26">
        <v>915</v>
      </c>
      <c r="K239" s="26">
        <v>2020</v>
      </c>
      <c r="L239" s="28">
        <v>178.922</v>
      </c>
      <c r="M239" s="28">
        <v>179.23699999999999</v>
      </c>
    </row>
    <row r="240" spans="1:13" x14ac:dyDescent="0.2">
      <c r="A240" s="24">
        <v>16059</v>
      </c>
      <c r="B240" s="24" t="s">
        <v>456</v>
      </c>
      <c r="C240" s="33" t="s">
        <v>745</v>
      </c>
      <c r="D240" s="26">
        <v>2</v>
      </c>
      <c r="E240" s="26">
        <v>663</v>
      </c>
      <c r="F240" s="26" t="s">
        <v>746</v>
      </c>
      <c r="G240" s="26" t="s">
        <v>747</v>
      </c>
      <c r="H240" s="26">
        <v>663</v>
      </c>
      <c r="I240" s="27" t="s">
        <v>498</v>
      </c>
      <c r="J240" s="26">
        <v>915</v>
      </c>
      <c r="K240" s="26">
        <v>2020</v>
      </c>
      <c r="L240" s="28">
        <v>32.85</v>
      </c>
      <c r="M240" s="28">
        <v>32.552999999999997</v>
      </c>
    </row>
    <row r="241" spans="1:13" x14ac:dyDescent="0.2">
      <c r="A241" s="24">
        <v>16131</v>
      </c>
      <c r="B241" s="24" t="s">
        <v>456</v>
      </c>
      <c r="C241" s="33" t="s">
        <v>398</v>
      </c>
      <c r="D241" s="26" t="s">
        <v>458</v>
      </c>
      <c r="E241" s="26">
        <v>670</v>
      </c>
      <c r="F241" s="26" t="s">
        <v>210</v>
      </c>
      <c r="G241" s="26" t="s">
        <v>748</v>
      </c>
      <c r="H241" s="26">
        <v>670</v>
      </c>
      <c r="I241" s="27" t="s">
        <v>498</v>
      </c>
      <c r="J241" s="26">
        <v>915</v>
      </c>
      <c r="K241" s="26">
        <v>2020</v>
      </c>
      <c r="L241" s="28">
        <v>104.712</v>
      </c>
      <c r="M241" s="28">
        <v>104.63200000000001</v>
      </c>
    </row>
    <row r="242" spans="1:13" x14ac:dyDescent="0.2">
      <c r="A242" s="24">
        <v>16203</v>
      </c>
      <c r="B242" s="24" t="s">
        <v>456</v>
      </c>
      <c r="C242" s="33" t="s">
        <v>749</v>
      </c>
      <c r="D242" s="26">
        <v>28</v>
      </c>
      <c r="E242" s="26">
        <v>534</v>
      </c>
      <c r="F242" s="26" t="s">
        <v>750</v>
      </c>
      <c r="G242" s="26" t="s">
        <v>751</v>
      </c>
      <c r="H242" s="26">
        <v>534</v>
      </c>
      <c r="I242" s="27" t="s">
        <v>498</v>
      </c>
      <c r="J242" s="26">
        <v>915</v>
      </c>
      <c r="K242" s="26">
        <v>2020</v>
      </c>
      <c r="L242" s="28">
        <v>43.326999999999998</v>
      </c>
      <c r="M242" s="28">
        <v>43.621000000000002</v>
      </c>
    </row>
    <row r="243" spans="1:13" x14ac:dyDescent="0.2">
      <c r="A243" s="24">
        <v>16275</v>
      </c>
      <c r="B243" s="24" t="s">
        <v>456</v>
      </c>
      <c r="C243" s="33" t="s">
        <v>312</v>
      </c>
      <c r="D243" s="26" t="s">
        <v>458</v>
      </c>
      <c r="E243" s="26">
        <v>780</v>
      </c>
      <c r="F243" s="26" t="s">
        <v>198</v>
      </c>
      <c r="G243" s="26" t="s">
        <v>752</v>
      </c>
      <c r="H243" s="26">
        <v>780</v>
      </c>
      <c r="I243" s="27" t="s">
        <v>498</v>
      </c>
      <c r="J243" s="26">
        <v>915</v>
      </c>
      <c r="K243" s="26">
        <v>2020</v>
      </c>
      <c r="L243" s="28">
        <v>1513.9</v>
      </c>
      <c r="M243" s="28">
        <v>1518.1469999999999</v>
      </c>
    </row>
    <row r="244" spans="1:13" x14ac:dyDescent="0.2">
      <c r="A244" s="24">
        <v>16347</v>
      </c>
      <c r="B244" s="24" t="s">
        <v>456</v>
      </c>
      <c r="C244" s="33" t="s">
        <v>401</v>
      </c>
      <c r="D244" s="26">
        <v>19</v>
      </c>
      <c r="E244" s="26">
        <v>796</v>
      </c>
      <c r="F244" s="26" t="s">
        <v>189</v>
      </c>
      <c r="G244" s="26" t="s">
        <v>753</v>
      </c>
      <c r="H244" s="26">
        <v>796</v>
      </c>
      <c r="I244" s="27" t="s">
        <v>498</v>
      </c>
      <c r="J244" s="26">
        <v>915</v>
      </c>
      <c r="K244" s="26">
        <v>2020</v>
      </c>
      <c r="L244" s="28">
        <v>43.853999999999999</v>
      </c>
      <c r="M244" s="28">
        <v>44.276000000000003</v>
      </c>
    </row>
    <row r="245" spans="1:13" x14ac:dyDescent="0.2">
      <c r="A245" s="24">
        <v>16419</v>
      </c>
      <c r="B245" s="24" t="s">
        <v>456</v>
      </c>
      <c r="C245" s="33" t="s">
        <v>754</v>
      </c>
      <c r="D245" s="26">
        <v>29</v>
      </c>
      <c r="E245" s="26">
        <v>850</v>
      </c>
      <c r="F245" s="26" t="s">
        <v>755</v>
      </c>
      <c r="G245" s="26" t="s">
        <v>756</v>
      </c>
      <c r="H245" s="26">
        <v>850</v>
      </c>
      <c r="I245" s="27" t="s">
        <v>498</v>
      </c>
      <c r="J245" s="26">
        <v>915</v>
      </c>
      <c r="K245" s="26">
        <v>2020</v>
      </c>
      <c r="L245" s="28">
        <v>100.54300000000001</v>
      </c>
      <c r="M245" s="28">
        <v>100.44199999999999</v>
      </c>
    </row>
    <row r="246" spans="1:13" x14ac:dyDescent="0.2">
      <c r="A246" s="24">
        <v>16491</v>
      </c>
      <c r="B246" s="24" t="s">
        <v>456</v>
      </c>
      <c r="C246" s="32" t="s">
        <v>757</v>
      </c>
      <c r="D246" s="26" t="s">
        <v>458</v>
      </c>
      <c r="E246" s="26">
        <v>916</v>
      </c>
      <c r="F246" s="26" t="s">
        <v>458</v>
      </c>
      <c r="G246" s="26" t="s">
        <v>458</v>
      </c>
      <c r="H246" s="26">
        <v>13</v>
      </c>
      <c r="I246" s="27" t="s">
        <v>496</v>
      </c>
      <c r="J246" s="26">
        <v>904</v>
      </c>
      <c r="K246" s="26">
        <v>2020</v>
      </c>
      <c r="L246" s="28">
        <v>175637.37599999999</v>
      </c>
      <c r="M246" s="28">
        <v>176343.83199999999</v>
      </c>
    </row>
    <row r="247" spans="1:13" x14ac:dyDescent="0.2">
      <c r="A247" s="24">
        <v>16563</v>
      </c>
      <c r="B247" s="24" t="s">
        <v>456</v>
      </c>
      <c r="C247" s="33" t="s">
        <v>372</v>
      </c>
      <c r="D247" s="26" t="s">
        <v>458</v>
      </c>
      <c r="E247" s="26">
        <v>84</v>
      </c>
      <c r="F247" s="26" t="s">
        <v>38</v>
      </c>
      <c r="G247" s="26" t="s">
        <v>758</v>
      </c>
      <c r="H247" s="26">
        <v>84</v>
      </c>
      <c r="I247" s="27" t="s">
        <v>498</v>
      </c>
      <c r="J247" s="26">
        <v>916</v>
      </c>
      <c r="K247" s="26">
        <v>2020</v>
      </c>
      <c r="L247" s="28">
        <v>392.42599999999999</v>
      </c>
      <c r="M247" s="28">
        <v>394.92099999999999</v>
      </c>
    </row>
    <row r="248" spans="1:13" x14ac:dyDescent="0.2">
      <c r="A248" s="24">
        <v>16635</v>
      </c>
      <c r="B248" s="24" t="s">
        <v>456</v>
      </c>
      <c r="C248" s="33" t="s">
        <v>352</v>
      </c>
      <c r="D248" s="26" t="s">
        <v>458</v>
      </c>
      <c r="E248" s="26">
        <v>188</v>
      </c>
      <c r="F248" s="26" t="s">
        <v>58</v>
      </c>
      <c r="G248" s="26" t="s">
        <v>759</v>
      </c>
      <c r="H248" s="26">
        <v>188</v>
      </c>
      <c r="I248" s="27" t="s">
        <v>498</v>
      </c>
      <c r="J248" s="26">
        <v>916</v>
      </c>
      <c r="K248" s="26">
        <v>2020</v>
      </c>
      <c r="L248" s="28">
        <v>5105.3590000000004</v>
      </c>
      <c r="M248" s="28">
        <v>5123.1049999999996</v>
      </c>
    </row>
    <row r="249" spans="1:13" x14ac:dyDescent="0.2">
      <c r="A249" s="24">
        <v>16707</v>
      </c>
      <c r="B249" s="24" t="s">
        <v>456</v>
      </c>
      <c r="C249" s="33" t="s">
        <v>343</v>
      </c>
      <c r="D249" s="26" t="s">
        <v>458</v>
      </c>
      <c r="E249" s="26">
        <v>222</v>
      </c>
      <c r="F249" s="26" t="s">
        <v>176</v>
      </c>
      <c r="G249" s="26" t="s">
        <v>760</v>
      </c>
      <c r="H249" s="26">
        <v>222</v>
      </c>
      <c r="I249" s="27" t="s">
        <v>498</v>
      </c>
      <c r="J249" s="26">
        <v>916</v>
      </c>
      <c r="K249" s="26">
        <v>2020</v>
      </c>
      <c r="L249" s="28">
        <v>6280.9219999999996</v>
      </c>
      <c r="M249" s="28">
        <v>6292.7309999999998</v>
      </c>
    </row>
    <row r="250" spans="1:13" x14ac:dyDescent="0.2">
      <c r="A250" s="24">
        <v>16779</v>
      </c>
      <c r="B250" s="24" t="s">
        <v>456</v>
      </c>
      <c r="C250" s="33" t="s">
        <v>332</v>
      </c>
      <c r="D250" s="26" t="s">
        <v>458</v>
      </c>
      <c r="E250" s="26">
        <v>320</v>
      </c>
      <c r="F250" s="26" t="s">
        <v>88</v>
      </c>
      <c r="G250" s="26" t="s">
        <v>761</v>
      </c>
      <c r="H250" s="26">
        <v>320</v>
      </c>
      <c r="I250" s="27" t="s">
        <v>498</v>
      </c>
      <c r="J250" s="26">
        <v>916</v>
      </c>
      <c r="K250" s="26">
        <v>2020</v>
      </c>
      <c r="L250" s="28">
        <v>17231.171999999999</v>
      </c>
      <c r="M250" s="28">
        <v>17362.718000000001</v>
      </c>
    </row>
    <row r="251" spans="1:13" x14ac:dyDescent="0.2">
      <c r="A251" s="24">
        <v>16851</v>
      </c>
      <c r="B251" s="24" t="s">
        <v>456</v>
      </c>
      <c r="C251" s="33" t="s">
        <v>358</v>
      </c>
      <c r="D251" s="26" t="s">
        <v>458</v>
      </c>
      <c r="E251" s="26">
        <v>340</v>
      </c>
      <c r="F251" s="26" t="s">
        <v>91</v>
      </c>
      <c r="G251" s="26" t="s">
        <v>762</v>
      </c>
      <c r="H251" s="26">
        <v>340</v>
      </c>
      <c r="I251" s="27" t="s">
        <v>498</v>
      </c>
      <c r="J251" s="26">
        <v>916</v>
      </c>
      <c r="K251" s="26">
        <v>2020</v>
      </c>
      <c r="L251" s="28">
        <v>10041.790000000001</v>
      </c>
      <c r="M251" s="28">
        <v>10121.763000000001</v>
      </c>
    </row>
    <row r="252" spans="1:13" x14ac:dyDescent="0.2">
      <c r="A252" s="24">
        <v>16923</v>
      </c>
      <c r="B252" s="24" t="s">
        <v>456</v>
      </c>
      <c r="C252" s="33" t="s">
        <v>241</v>
      </c>
      <c r="D252" s="26" t="s">
        <v>458</v>
      </c>
      <c r="E252" s="26">
        <v>484</v>
      </c>
      <c r="F252" s="26" t="s">
        <v>131</v>
      </c>
      <c r="G252" s="26" t="s">
        <v>763</v>
      </c>
      <c r="H252" s="26">
        <v>484</v>
      </c>
      <c r="I252" s="27" t="s">
        <v>498</v>
      </c>
      <c r="J252" s="26">
        <v>916</v>
      </c>
      <c r="K252" s="26">
        <v>2020</v>
      </c>
      <c r="L252" s="28">
        <v>125610.461</v>
      </c>
      <c r="M252" s="28">
        <v>125998.302</v>
      </c>
    </row>
    <row r="253" spans="1:13" x14ac:dyDescent="0.2">
      <c r="A253" s="24">
        <v>16995</v>
      </c>
      <c r="B253" s="24" t="s">
        <v>456</v>
      </c>
      <c r="C253" s="33" t="s">
        <v>338</v>
      </c>
      <c r="D253" s="26" t="s">
        <v>458</v>
      </c>
      <c r="E253" s="26">
        <v>558</v>
      </c>
      <c r="F253" s="26" t="s">
        <v>147</v>
      </c>
      <c r="G253" s="26" t="s">
        <v>764</v>
      </c>
      <c r="H253" s="26">
        <v>558</v>
      </c>
      <c r="I253" s="27" t="s">
        <v>498</v>
      </c>
      <c r="J253" s="26">
        <v>916</v>
      </c>
      <c r="K253" s="26">
        <v>2020</v>
      </c>
      <c r="L253" s="28">
        <v>6709.7049999999999</v>
      </c>
      <c r="M253" s="28">
        <v>6755.8950000000004</v>
      </c>
    </row>
    <row r="254" spans="1:13" x14ac:dyDescent="0.2">
      <c r="A254" s="24">
        <v>17067</v>
      </c>
      <c r="B254" s="24" t="s">
        <v>456</v>
      </c>
      <c r="C254" s="33" t="s">
        <v>426</v>
      </c>
      <c r="D254" s="26" t="s">
        <v>458</v>
      </c>
      <c r="E254" s="26">
        <v>591</v>
      </c>
      <c r="F254" s="26" t="s">
        <v>156</v>
      </c>
      <c r="G254" s="26" t="s">
        <v>765</v>
      </c>
      <c r="H254" s="26">
        <v>591</v>
      </c>
      <c r="I254" s="27" t="s">
        <v>498</v>
      </c>
      <c r="J254" s="26">
        <v>916</v>
      </c>
      <c r="K254" s="26">
        <v>2020</v>
      </c>
      <c r="L254" s="28">
        <v>4265.5410000000002</v>
      </c>
      <c r="M254" s="28">
        <v>4294.3959999999997</v>
      </c>
    </row>
    <row r="255" spans="1:13" x14ac:dyDescent="0.2">
      <c r="A255" s="24">
        <v>17139</v>
      </c>
      <c r="B255" s="24" t="s">
        <v>456</v>
      </c>
      <c r="C255" s="32" t="s">
        <v>766</v>
      </c>
      <c r="D255" s="26" t="s">
        <v>458</v>
      </c>
      <c r="E255" s="26">
        <v>931</v>
      </c>
      <c r="F255" s="26" t="s">
        <v>458</v>
      </c>
      <c r="G255" s="26" t="s">
        <v>458</v>
      </c>
      <c r="H255" s="26">
        <v>5</v>
      </c>
      <c r="I255" s="27" t="s">
        <v>496</v>
      </c>
      <c r="J255" s="26">
        <v>904</v>
      </c>
      <c r="K255" s="26">
        <v>2020</v>
      </c>
      <c r="L255" s="28">
        <v>430054.217</v>
      </c>
      <c r="M255" s="28">
        <v>431530.04399999999</v>
      </c>
    </row>
    <row r="256" spans="1:13" x14ac:dyDescent="0.2">
      <c r="A256" s="24">
        <v>17211</v>
      </c>
      <c r="B256" s="24" t="s">
        <v>456</v>
      </c>
      <c r="C256" s="33" t="s">
        <v>249</v>
      </c>
      <c r="D256" s="26" t="s">
        <v>458</v>
      </c>
      <c r="E256" s="26">
        <v>32</v>
      </c>
      <c r="F256" s="26" t="s">
        <v>21</v>
      </c>
      <c r="G256" s="26" t="s">
        <v>767</v>
      </c>
      <c r="H256" s="26">
        <v>32</v>
      </c>
      <c r="I256" s="27" t="s">
        <v>498</v>
      </c>
      <c r="J256" s="26">
        <v>931</v>
      </c>
      <c r="K256" s="26">
        <v>2020</v>
      </c>
      <c r="L256" s="28">
        <v>44908.440999999999</v>
      </c>
      <c r="M256" s="28">
        <v>45036.031999999999</v>
      </c>
    </row>
    <row r="257" spans="1:13" x14ac:dyDescent="0.2">
      <c r="A257" s="24">
        <v>17283</v>
      </c>
      <c r="B257" s="24" t="s">
        <v>456</v>
      </c>
      <c r="C257" s="33" t="s">
        <v>768</v>
      </c>
      <c r="D257" s="26" t="s">
        <v>458</v>
      </c>
      <c r="E257" s="26">
        <v>68</v>
      </c>
      <c r="F257" s="26" t="s">
        <v>39</v>
      </c>
      <c r="G257" s="26" t="s">
        <v>769</v>
      </c>
      <c r="H257" s="26">
        <v>68</v>
      </c>
      <c r="I257" s="27" t="s">
        <v>498</v>
      </c>
      <c r="J257" s="26">
        <v>931</v>
      </c>
      <c r="K257" s="26">
        <v>2020</v>
      </c>
      <c r="L257" s="28">
        <v>11862.346</v>
      </c>
      <c r="M257" s="28">
        <v>11936.162</v>
      </c>
    </row>
    <row r="258" spans="1:13" x14ac:dyDescent="0.2">
      <c r="A258" s="24">
        <v>17355</v>
      </c>
      <c r="B258" s="24" t="s">
        <v>456</v>
      </c>
      <c r="C258" s="33" t="s">
        <v>233</v>
      </c>
      <c r="D258" s="26" t="s">
        <v>458</v>
      </c>
      <c r="E258" s="26">
        <v>76</v>
      </c>
      <c r="F258" s="26" t="s">
        <v>40</v>
      </c>
      <c r="G258" s="26" t="s">
        <v>770</v>
      </c>
      <c r="H258" s="26">
        <v>76</v>
      </c>
      <c r="I258" s="27" t="s">
        <v>498</v>
      </c>
      <c r="J258" s="26">
        <v>931</v>
      </c>
      <c r="K258" s="26">
        <v>2020</v>
      </c>
      <c r="L258" s="28">
        <v>212564.935</v>
      </c>
      <c r="M258" s="28">
        <v>213196.304</v>
      </c>
    </row>
    <row r="259" spans="1:13" x14ac:dyDescent="0.2">
      <c r="A259" s="24">
        <v>17427</v>
      </c>
      <c r="B259" s="24" t="s">
        <v>456</v>
      </c>
      <c r="C259" s="33" t="s">
        <v>295</v>
      </c>
      <c r="D259" s="26" t="s">
        <v>458</v>
      </c>
      <c r="E259" s="26">
        <v>152</v>
      </c>
      <c r="F259" s="26" t="s">
        <v>48</v>
      </c>
      <c r="G259" s="26" t="s">
        <v>771</v>
      </c>
      <c r="H259" s="26">
        <v>152</v>
      </c>
      <c r="I259" s="27" t="s">
        <v>498</v>
      </c>
      <c r="J259" s="26">
        <v>931</v>
      </c>
      <c r="K259" s="26">
        <v>2020</v>
      </c>
      <c r="L259" s="28">
        <v>19206.687999999998</v>
      </c>
      <c r="M259" s="28">
        <v>19300.314999999999</v>
      </c>
    </row>
    <row r="260" spans="1:13" x14ac:dyDescent="0.2">
      <c r="A260" s="24">
        <v>17499</v>
      </c>
      <c r="B260" s="24" t="s">
        <v>456</v>
      </c>
      <c r="C260" s="33" t="s">
        <v>262</v>
      </c>
      <c r="D260" s="26" t="s">
        <v>458</v>
      </c>
      <c r="E260" s="26">
        <v>170</v>
      </c>
      <c r="F260" s="26" t="s">
        <v>55</v>
      </c>
      <c r="G260" s="26" t="s">
        <v>772</v>
      </c>
      <c r="H260" s="26">
        <v>170</v>
      </c>
      <c r="I260" s="27" t="s">
        <v>498</v>
      </c>
      <c r="J260" s="26">
        <v>931</v>
      </c>
      <c r="K260" s="26">
        <v>2020</v>
      </c>
      <c r="L260" s="28">
        <v>50617.027999999998</v>
      </c>
      <c r="M260" s="28">
        <v>50930.661999999997</v>
      </c>
    </row>
    <row r="261" spans="1:13" x14ac:dyDescent="0.2">
      <c r="A261" s="24">
        <v>17571</v>
      </c>
      <c r="B261" s="24" t="s">
        <v>456</v>
      </c>
      <c r="C261" s="33" t="s">
        <v>280</v>
      </c>
      <c r="D261" s="26" t="s">
        <v>458</v>
      </c>
      <c r="E261" s="26">
        <v>218</v>
      </c>
      <c r="F261" s="26" t="s">
        <v>68</v>
      </c>
      <c r="G261" s="26" t="s">
        <v>773</v>
      </c>
      <c r="H261" s="26">
        <v>218</v>
      </c>
      <c r="I261" s="27" t="s">
        <v>498</v>
      </c>
      <c r="J261" s="26">
        <v>931</v>
      </c>
      <c r="K261" s="26">
        <v>2020</v>
      </c>
      <c r="L261" s="28">
        <v>17487.163</v>
      </c>
      <c r="M261" s="28">
        <v>17588.595000000001</v>
      </c>
    </row>
    <row r="262" spans="1:13" x14ac:dyDescent="0.2">
      <c r="A262" s="24">
        <v>17643</v>
      </c>
      <c r="B262" s="24" t="s">
        <v>456</v>
      </c>
      <c r="C262" s="33" t="s">
        <v>774</v>
      </c>
      <c r="D262" s="26">
        <v>30</v>
      </c>
      <c r="E262" s="26">
        <v>238</v>
      </c>
      <c r="F262" s="26" t="s">
        <v>775</v>
      </c>
      <c r="G262" s="26" t="s">
        <v>776</v>
      </c>
      <c r="H262" s="26">
        <v>238</v>
      </c>
      <c r="I262" s="27" t="s">
        <v>498</v>
      </c>
      <c r="J262" s="26">
        <v>931</v>
      </c>
      <c r="K262" s="26">
        <v>2020</v>
      </c>
      <c r="L262" s="28">
        <v>3.7360000000000002</v>
      </c>
      <c r="M262" s="28">
        <v>3.7469999999999999</v>
      </c>
    </row>
    <row r="263" spans="1:13" x14ac:dyDescent="0.2">
      <c r="A263" s="24">
        <v>17715</v>
      </c>
      <c r="B263" s="24" t="s">
        <v>456</v>
      </c>
      <c r="C263" s="33" t="s">
        <v>777</v>
      </c>
      <c r="D263" s="26">
        <v>2</v>
      </c>
      <c r="E263" s="26">
        <v>254</v>
      </c>
      <c r="F263" s="26" t="s">
        <v>778</v>
      </c>
      <c r="G263" s="26" t="s">
        <v>779</v>
      </c>
      <c r="H263" s="26">
        <v>254</v>
      </c>
      <c r="I263" s="27" t="s">
        <v>498</v>
      </c>
      <c r="J263" s="26">
        <v>931</v>
      </c>
      <c r="K263" s="26">
        <v>2020</v>
      </c>
      <c r="L263" s="28">
        <v>287.81</v>
      </c>
      <c r="M263" s="28">
        <v>290.96899999999999</v>
      </c>
    </row>
    <row r="264" spans="1:13" x14ac:dyDescent="0.2">
      <c r="A264" s="24">
        <v>17787</v>
      </c>
      <c r="B264" s="24" t="s">
        <v>456</v>
      </c>
      <c r="C264" s="33" t="s">
        <v>428</v>
      </c>
      <c r="D264" s="26" t="s">
        <v>458</v>
      </c>
      <c r="E264" s="26">
        <v>328</v>
      </c>
      <c r="F264" s="26" t="s">
        <v>89</v>
      </c>
      <c r="G264" s="26" t="s">
        <v>780</v>
      </c>
      <c r="H264" s="26">
        <v>328</v>
      </c>
      <c r="I264" s="27" t="s">
        <v>498</v>
      </c>
      <c r="J264" s="26">
        <v>931</v>
      </c>
      <c r="K264" s="26">
        <v>2020</v>
      </c>
      <c r="L264" s="28">
        <v>791.84199999999998</v>
      </c>
      <c r="M264" s="28">
        <v>797.202</v>
      </c>
    </row>
    <row r="265" spans="1:13" x14ac:dyDescent="0.2">
      <c r="A265" s="24">
        <v>17859</v>
      </c>
      <c r="B265" s="24" t="s">
        <v>456</v>
      </c>
      <c r="C265" s="33" t="s">
        <v>297</v>
      </c>
      <c r="D265" s="26" t="s">
        <v>458</v>
      </c>
      <c r="E265" s="26">
        <v>600</v>
      </c>
      <c r="F265" s="26" t="s">
        <v>164</v>
      </c>
      <c r="G265" s="26" t="s">
        <v>781</v>
      </c>
      <c r="H265" s="26">
        <v>600</v>
      </c>
      <c r="I265" s="27" t="s">
        <v>498</v>
      </c>
      <c r="J265" s="26">
        <v>931</v>
      </c>
      <c r="K265" s="26">
        <v>2020</v>
      </c>
      <c r="L265" s="28">
        <v>6573.0389999999998</v>
      </c>
      <c r="M265" s="28">
        <v>6618.6949999999997</v>
      </c>
    </row>
    <row r="266" spans="1:13" x14ac:dyDescent="0.2">
      <c r="A266" s="24">
        <v>17931</v>
      </c>
      <c r="B266" s="24" t="s">
        <v>456</v>
      </c>
      <c r="C266" s="33" t="s">
        <v>265</v>
      </c>
      <c r="D266" s="26" t="s">
        <v>458</v>
      </c>
      <c r="E266" s="26">
        <v>604</v>
      </c>
      <c r="F266" s="26" t="s">
        <v>157</v>
      </c>
      <c r="G266" s="26" t="s">
        <v>782</v>
      </c>
      <c r="H266" s="26">
        <v>604</v>
      </c>
      <c r="I266" s="27" t="s">
        <v>498</v>
      </c>
      <c r="J266" s="26">
        <v>931</v>
      </c>
      <c r="K266" s="26">
        <v>2020</v>
      </c>
      <c r="L266" s="28">
        <v>33090.281000000003</v>
      </c>
      <c r="M266" s="28">
        <v>33304.756000000001</v>
      </c>
    </row>
    <row r="267" spans="1:13" x14ac:dyDescent="0.2">
      <c r="A267" s="24">
        <v>18003</v>
      </c>
      <c r="B267" s="24" t="s">
        <v>456</v>
      </c>
      <c r="C267" s="33" t="s">
        <v>377</v>
      </c>
      <c r="D267" s="26" t="s">
        <v>458</v>
      </c>
      <c r="E267" s="26">
        <v>740</v>
      </c>
      <c r="F267" s="26" t="s">
        <v>182</v>
      </c>
      <c r="G267" s="26" t="s">
        <v>783</v>
      </c>
      <c r="H267" s="26">
        <v>740</v>
      </c>
      <c r="I267" s="27" t="s">
        <v>498</v>
      </c>
      <c r="J267" s="26">
        <v>931</v>
      </c>
      <c r="K267" s="26">
        <v>2020</v>
      </c>
      <c r="L267" s="28">
        <v>603.80499999999995</v>
      </c>
      <c r="M267" s="28">
        <v>607.06500000000005</v>
      </c>
    </row>
    <row r="268" spans="1:13" x14ac:dyDescent="0.2">
      <c r="A268" s="24">
        <v>18075</v>
      </c>
      <c r="B268" s="24" t="s">
        <v>456</v>
      </c>
      <c r="C268" s="33" t="s">
        <v>336</v>
      </c>
      <c r="D268" s="26" t="s">
        <v>458</v>
      </c>
      <c r="E268" s="26">
        <v>858</v>
      </c>
      <c r="F268" s="26" t="s">
        <v>206</v>
      </c>
      <c r="G268" s="26" t="s">
        <v>784</v>
      </c>
      <c r="H268" s="26">
        <v>858</v>
      </c>
      <c r="I268" s="27" t="s">
        <v>498</v>
      </c>
      <c r="J268" s="26">
        <v>931</v>
      </c>
      <c r="K268" s="26">
        <v>2020</v>
      </c>
      <c r="L268" s="28">
        <v>3428.2710000000002</v>
      </c>
      <c r="M268" s="28">
        <v>3429.0859999999998</v>
      </c>
    </row>
    <row r="269" spans="1:13" x14ac:dyDescent="0.2">
      <c r="A269" s="24">
        <v>18147</v>
      </c>
      <c r="B269" s="24" t="s">
        <v>456</v>
      </c>
      <c r="C269" s="33" t="s">
        <v>785</v>
      </c>
      <c r="D269" s="26" t="s">
        <v>458</v>
      </c>
      <c r="E269" s="26">
        <v>862</v>
      </c>
      <c r="F269" s="26" t="s">
        <v>211</v>
      </c>
      <c r="G269" s="26" t="s">
        <v>786</v>
      </c>
      <c r="H269" s="26">
        <v>862</v>
      </c>
      <c r="I269" s="27" t="s">
        <v>498</v>
      </c>
      <c r="J269" s="26">
        <v>931</v>
      </c>
      <c r="K269" s="26">
        <v>2020</v>
      </c>
      <c r="L269" s="28">
        <v>28628.831999999999</v>
      </c>
      <c r="M269" s="28">
        <v>28490.453000000001</v>
      </c>
    </row>
    <row r="270" spans="1:13" x14ac:dyDescent="0.2">
      <c r="A270" s="24">
        <v>18219</v>
      </c>
      <c r="B270" s="24" t="s">
        <v>456</v>
      </c>
      <c r="C270" s="31" t="s">
        <v>787</v>
      </c>
      <c r="D270" s="26" t="s">
        <v>458</v>
      </c>
      <c r="E270" s="26">
        <v>905</v>
      </c>
      <c r="F270" s="26" t="s">
        <v>458</v>
      </c>
      <c r="G270" s="26" t="s">
        <v>458</v>
      </c>
      <c r="H270" s="26">
        <v>21</v>
      </c>
      <c r="I270" s="27" t="s">
        <v>494</v>
      </c>
      <c r="J270" s="26">
        <v>1840</v>
      </c>
      <c r="K270" s="26">
        <v>2020</v>
      </c>
      <c r="L270" s="28">
        <v>373272.24900000001</v>
      </c>
      <c r="M270" s="28">
        <v>373956.67099999997</v>
      </c>
    </row>
    <row r="271" spans="1:13" x14ac:dyDescent="0.2">
      <c r="A271" s="24">
        <v>18291</v>
      </c>
      <c r="B271" s="24" t="s">
        <v>456</v>
      </c>
      <c r="C271" s="30" t="s">
        <v>788</v>
      </c>
      <c r="D271" s="26">
        <v>19</v>
      </c>
      <c r="E271" s="26">
        <v>60</v>
      </c>
      <c r="F271" s="26" t="s">
        <v>789</v>
      </c>
      <c r="G271" s="26" t="s">
        <v>790</v>
      </c>
      <c r="H271" s="26">
        <v>60</v>
      </c>
      <c r="I271" s="27" t="s">
        <v>498</v>
      </c>
      <c r="J271" s="26">
        <v>905</v>
      </c>
      <c r="K271" s="26">
        <v>2020</v>
      </c>
      <c r="L271" s="28">
        <v>63.927</v>
      </c>
      <c r="M271" s="28">
        <v>64.031000000000006</v>
      </c>
    </row>
    <row r="272" spans="1:13" x14ac:dyDescent="0.2">
      <c r="A272" s="24">
        <v>18363</v>
      </c>
      <c r="B272" s="24" t="s">
        <v>456</v>
      </c>
      <c r="C272" s="30" t="s">
        <v>237</v>
      </c>
      <c r="D272" s="26" t="s">
        <v>458</v>
      </c>
      <c r="E272" s="26">
        <v>124</v>
      </c>
      <c r="F272" s="26" t="s">
        <v>46</v>
      </c>
      <c r="G272" s="26" t="s">
        <v>791</v>
      </c>
      <c r="H272" s="26">
        <v>124</v>
      </c>
      <c r="I272" s="27" t="s">
        <v>498</v>
      </c>
      <c r="J272" s="26">
        <v>905</v>
      </c>
      <c r="K272" s="26">
        <v>2020</v>
      </c>
      <c r="L272" s="28">
        <v>37758.232000000004</v>
      </c>
      <c r="M272" s="28">
        <v>37888.705000000002</v>
      </c>
    </row>
    <row r="273" spans="1:13" x14ac:dyDescent="0.2">
      <c r="A273" s="24">
        <v>18435</v>
      </c>
      <c r="B273" s="24" t="s">
        <v>456</v>
      </c>
      <c r="C273" s="30" t="s">
        <v>792</v>
      </c>
      <c r="D273" s="26">
        <v>17</v>
      </c>
      <c r="E273" s="26">
        <v>304</v>
      </c>
      <c r="F273" s="26" t="s">
        <v>793</v>
      </c>
      <c r="G273" s="26" t="s">
        <v>794</v>
      </c>
      <c r="H273" s="26">
        <v>304</v>
      </c>
      <c r="I273" s="27" t="s">
        <v>498</v>
      </c>
      <c r="J273" s="26">
        <v>905</v>
      </c>
      <c r="K273" s="26">
        <v>2020</v>
      </c>
      <c r="L273" s="28">
        <v>55.933999999999997</v>
      </c>
      <c r="M273" s="28">
        <v>56.026000000000003</v>
      </c>
    </row>
    <row r="274" spans="1:13" x14ac:dyDescent="0.2">
      <c r="A274" s="24">
        <v>18507</v>
      </c>
      <c r="B274" s="24" t="s">
        <v>456</v>
      </c>
      <c r="C274" s="30" t="s">
        <v>795</v>
      </c>
      <c r="D274" s="26">
        <v>2</v>
      </c>
      <c r="E274" s="26">
        <v>666</v>
      </c>
      <c r="F274" s="26" t="s">
        <v>796</v>
      </c>
      <c r="G274" s="26" t="s">
        <v>797</v>
      </c>
      <c r="H274" s="26">
        <v>666</v>
      </c>
      <c r="I274" s="27" t="s">
        <v>498</v>
      </c>
      <c r="J274" s="26">
        <v>905</v>
      </c>
      <c r="K274" s="26">
        <v>2020</v>
      </c>
      <c r="L274" s="28">
        <v>5.9180000000000001</v>
      </c>
      <c r="M274" s="28">
        <v>5.9059999999999997</v>
      </c>
    </row>
    <row r="275" spans="1:13" x14ac:dyDescent="0.2">
      <c r="A275" s="24">
        <v>18579</v>
      </c>
      <c r="B275" s="24" t="s">
        <v>456</v>
      </c>
      <c r="C275" s="30" t="s">
        <v>798</v>
      </c>
      <c r="D275" s="26">
        <v>31</v>
      </c>
      <c r="E275" s="26">
        <v>840</v>
      </c>
      <c r="F275" s="26" t="s">
        <v>207</v>
      </c>
      <c r="G275" s="26" t="s">
        <v>799</v>
      </c>
      <c r="H275" s="26">
        <v>840</v>
      </c>
      <c r="I275" s="27" t="s">
        <v>498</v>
      </c>
      <c r="J275" s="26">
        <v>905</v>
      </c>
      <c r="K275" s="26">
        <v>2020</v>
      </c>
      <c r="L275" s="28">
        <v>335388.23800000001</v>
      </c>
      <c r="M275" s="28">
        <v>335942.00300000003</v>
      </c>
    </row>
    <row r="276" spans="1:13" x14ac:dyDescent="0.2">
      <c r="A276" s="24">
        <v>18651</v>
      </c>
      <c r="B276" s="24" t="s">
        <v>456</v>
      </c>
      <c r="C276" s="31" t="s">
        <v>800</v>
      </c>
      <c r="D276" s="26" t="s">
        <v>458</v>
      </c>
      <c r="E276" s="26">
        <v>909</v>
      </c>
      <c r="F276" s="26" t="s">
        <v>458</v>
      </c>
      <c r="G276" s="26" t="s">
        <v>458</v>
      </c>
      <c r="H276" s="26">
        <v>9</v>
      </c>
      <c r="I276" s="27" t="s">
        <v>494</v>
      </c>
      <c r="J276" s="26">
        <v>1840</v>
      </c>
      <c r="K276" s="26">
        <v>2020</v>
      </c>
      <c r="L276" s="28">
        <v>43652.258999999998</v>
      </c>
      <c r="M276" s="28">
        <v>43933.425000000003</v>
      </c>
    </row>
    <row r="277" spans="1:13" x14ac:dyDescent="0.2">
      <c r="A277" s="24">
        <v>18723</v>
      </c>
      <c r="B277" s="24" t="s">
        <v>456</v>
      </c>
      <c r="C277" s="32" t="s">
        <v>468</v>
      </c>
      <c r="D277" s="26" t="s">
        <v>458</v>
      </c>
      <c r="E277" s="26">
        <v>927</v>
      </c>
      <c r="F277" s="26" t="s">
        <v>458</v>
      </c>
      <c r="G277" s="26" t="s">
        <v>458</v>
      </c>
      <c r="H277" s="26">
        <v>53</v>
      </c>
      <c r="I277" s="27" t="s">
        <v>496</v>
      </c>
      <c r="J277" s="26">
        <v>909</v>
      </c>
      <c r="K277" s="26">
        <v>2020</v>
      </c>
      <c r="L277" s="28">
        <v>30570.674999999999</v>
      </c>
      <c r="M277" s="28">
        <v>30731.184000000001</v>
      </c>
    </row>
    <row r="278" spans="1:13" x14ac:dyDescent="0.2">
      <c r="A278" s="24">
        <v>18795</v>
      </c>
      <c r="B278" s="24" t="s">
        <v>456</v>
      </c>
      <c r="C278" s="33" t="s">
        <v>244</v>
      </c>
      <c r="D278" s="26">
        <v>32</v>
      </c>
      <c r="E278" s="26">
        <v>36</v>
      </c>
      <c r="F278" s="26" t="s">
        <v>25</v>
      </c>
      <c r="G278" s="26" t="s">
        <v>801</v>
      </c>
      <c r="H278" s="26">
        <v>36</v>
      </c>
      <c r="I278" s="27" t="s">
        <v>498</v>
      </c>
      <c r="J278" s="26">
        <v>927</v>
      </c>
      <c r="K278" s="26">
        <v>2020</v>
      </c>
      <c r="L278" s="28">
        <v>25544.179</v>
      </c>
      <c r="M278" s="28">
        <v>25670.050999999999</v>
      </c>
    </row>
    <row r="279" spans="1:13" x14ac:dyDescent="0.2">
      <c r="A279" s="24">
        <v>18867</v>
      </c>
      <c r="B279" s="24" t="s">
        <v>456</v>
      </c>
      <c r="C279" s="33" t="s">
        <v>305</v>
      </c>
      <c r="D279" s="26">
        <v>33</v>
      </c>
      <c r="E279" s="26">
        <v>554</v>
      </c>
      <c r="F279" s="26" t="s">
        <v>153</v>
      </c>
      <c r="G279" s="26" t="s">
        <v>802</v>
      </c>
      <c r="H279" s="26">
        <v>554</v>
      </c>
      <c r="I279" s="27" t="s">
        <v>498</v>
      </c>
      <c r="J279" s="26">
        <v>927</v>
      </c>
      <c r="K279" s="26">
        <v>2020</v>
      </c>
      <c r="L279" s="28">
        <v>5026.4960000000001</v>
      </c>
      <c r="M279" s="28">
        <v>5061.1329999999998</v>
      </c>
    </row>
    <row r="280" spans="1:13" x14ac:dyDescent="0.2">
      <c r="A280" s="24">
        <v>18939</v>
      </c>
      <c r="B280" s="24" t="s">
        <v>456</v>
      </c>
      <c r="C280" s="32" t="s">
        <v>803</v>
      </c>
      <c r="D280" s="26" t="s">
        <v>458</v>
      </c>
      <c r="E280" s="26">
        <v>928</v>
      </c>
      <c r="F280" s="26" t="s">
        <v>458</v>
      </c>
      <c r="G280" s="26" t="s">
        <v>458</v>
      </c>
      <c r="H280" s="26">
        <v>54</v>
      </c>
      <c r="I280" s="27" t="s">
        <v>496</v>
      </c>
      <c r="J280" s="26">
        <v>909</v>
      </c>
      <c r="K280" s="26">
        <v>2020</v>
      </c>
      <c r="L280" s="28">
        <v>11843.397000000001</v>
      </c>
      <c r="M280" s="28">
        <v>11959.341</v>
      </c>
    </row>
    <row r="281" spans="1:13" x14ac:dyDescent="0.2">
      <c r="A281" s="24">
        <v>19011</v>
      </c>
      <c r="B281" s="24" t="s">
        <v>456</v>
      </c>
      <c r="C281" s="33" t="s">
        <v>378</v>
      </c>
      <c r="D281" s="26" t="s">
        <v>458</v>
      </c>
      <c r="E281" s="26">
        <v>242</v>
      </c>
      <c r="F281" s="26" t="s">
        <v>75</v>
      </c>
      <c r="G281" s="26" t="s">
        <v>804</v>
      </c>
      <c r="H281" s="26">
        <v>242</v>
      </c>
      <c r="I281" s="27" t="s">
        <v>498</v>
      </c>
      <c r="J281" s="26">
        <v>928</v>
      </c>
      <c r="K281" s="26">
        <v>2020</v>
      </c>
      <c r="L281" s="28">
        <v>918.09100000000001</v>
      </c>
      <c r="M281" s="28">
        <v>920.42200000000003</v>
      </c>
    </row>
    <row r="282" spans="1:13" x14ac:dyDescent="0.2">
      <c r="A282" s="24">
        <v>19083</v>
      </c>
      <c r="B282" s="24" t="s">
        <v>456</v>
      </c>
      <c r="C282" s="33" t="s">
        <v>805</v>
      </c>
      <c r="D282" s="26">
        <v>2</v>
      </c>
      <c r="E282" s="26">
        <v>540</v>
      </c>
      <c r="F282" s="26" t="s">
        <v>806</v>
      </c>
      <c r="G282" s="26" t="s">
        <v>807</v>
      </c>
      <c r="H282" s="26">
        <v>540</v>
      </c>
      <c r="I282" s="27" t="s">
        <v>498</v>
      </c>
      <c r="J282" s="26">
        <v>928</v>
      </c>
      <c r="K282" s="26">
        <v>2020</v>
      </c>
      <c r="L282" s="28">
        <v>285.61900000000003</v>
      </c>
      <c r="M282" s="28">
        <v>286.40300000000002</v>
      </c>
    </row>
    <row r="283" spans="1:13" x14ac:dyDescent="0.2">
      <c r="A283" s="24">
        <v>19155</v>
      </c>
      <c r="B283" s="24" t="s">
        <v>456</v>
      </c>
      <c r="C283" s="33" t="s">
        <v>357</v>
      </c>
      <c r="D283" s="26" t="s">
        <v>458</v>
      </c>
      <c r="E283" s="26">
        <v>598</v>
      </c>
      <c r="F283" s="26" t="s">
        <v>160</v>
      </c>
      <c r="G283" s="26" t="s">
        <v>808</v>
      </c>
      <c r="H283" s="26">
        <v>598</v>
      </c>
      <c r="I283" s="27" t="s">
        <v>498</v>
      </c>
      <c r="J283" s="26">
        <v>928</v>
      </c>
      <c r="K283" s="26">
        <v>2020</v>
      </c>
      <c r="L283" s="28">
        <v>9648.8179999999993</v>
      </c>
      <c r="M283" s="28">
        <v>9749.64</v>
      </c>
    </row>
    <row r="284" spans="1:13" x14ac:dyDescent="0.2">
      <c r="A284" s="24">
        <v>19227</v>
      </c>
      <c r="B284" s="24" t="s">
        <v>456</v>
      </c>
      <c r="C284" s="33" t="s">
        <v>392</v>
      </c>
      <c r="D284" s="26" t="s">
        <v>458</v>
      </c>
      <c r="E284" s="26">
        <v>90</v>
      </c>
      <c r="F284" s="26" t="s">
        <v>174</v>
      </c>
      <c r="G284" s="26" t="s">
        <v>809</v>
      </c>
      <c r="H284" s="26">
        <v>90</v>
      </c>
      <c r="I284" s="27" t="s">
        <v>498</v>
      </c>
      <c r="J284" s="26">
        <v>928</v>
      </c>
      <c r="K284" s="26">
        <v>2020</v>
      </c>
      <c r="L284" s="28">
        <v>682.89700000000005</v>
      </c>
      <c r="M284" s="28">
        <v>691.19100000000003</v>
      </c>
    </row>
    <row r="285" spans="1:13" x14ac:dyDescent="0.2">
      <c r="A285" s="24">
        <v>19299</v>
      </c>
      <c r="B285" s="24" t="s">
        <v>456</v>
      </c>
      <c r="C285" s="33" t="s">
        <v>425</v>
      </c>
      <c r="D285" s="26" t="s">
        <v>458</v>
      </c>
      <c r="E285" s="26">
        <v>548</v>
      </c>
      <c r="F285" s="26" t="s">
        <v>214</v>
      </c>
      <c r="G285" s="26" t="s">
        <v>810</v>
      </c>
      <c r="H285" s="26">
        <v>548</v>
      </c>
      <c r="I285" s="27" t="s">
        <v>498</v>
      </c>
      <c r="J285" s="26">
        <v>928</v>
      </c>
      <c r="K285" s="26">
        <v>2020</v>
      </c>
      <c r="L285" s="28">
        <v>307.97199999999998</v>
      </c>
      <c r="M285" s="28">
        <v>311.685</v>
      </c>
    </row>
    <row r="286" spans="1:13" x14ac:dyDescent="0.2">
      <c r="A286" s="24">
        <v>19371</v>
      </c>
      <c r="B286" s="24" t="s">
        <v>456</v>
      </c>
      <c r="C286" s="32" t="s">
        <v>811</v>
      </c>
      <c r="D286" s="26" t="s">
        <v>458</v>
      </c>
      <c r="E286" s="26">
        <v>954</v>
      </c>
      <c r="F286" s="26" t="s">
        <v>458</v>
      </c>
      <c r="G286" s="26" t="s">
        <v>458</v>
      </c>
      <c r="H286" s="26">
        <v>57</v>
      </c>
      <c r="I286" s="27" t="s">
        <v>496</v>
      </c>
      <c r="J286" s="26">
        <v>909</v>
      </c>
      <c r="K286" s="26">
        <v>2020</v>
      </c>
      <c r="L286" s="28">
        <v>529.29499999999996</v>
      </c>
      <c r="M286" s="28">
        <v>531.08799999999997</v>
      </c>
    </row>
    <row r="287" spans="1:13" x14ac:dyDescent="0.2">
      <c r="A287" s="24">
        <v>19443</v>
      </c>
      <c r="B287" s="24" t="s">
        <v>456</v>
      </c>
      <c r="C287" s="33" t="s">
        <v>812</v>
      </c>
      <c r="D287" s="26">
        <v>29</v>
      </c>
      <c r="E287" s="26">
        <v>316</v>
      </c>
      <c r="F287" s="26" t="s">
        <v>813</v>
      </c>
      <c r="G287" s="26" t="s">
        <v>814</v>
      </c>
      <c r="H287" s="26">
        <v>316</v>
      </c>
      <c r="I287" s="27" t="s">
        <v>498</v>
      </c>
      <c r="J287" s="26">
        <v>954</v>
      </c>
      <c r="K287" s="26">
        <v>2020</v>
      </c>
      <c r="L287" s="28">
        <v>168.57599999999999</v>
      </c>
      <c r="M287" s="28">
        <v>169.23099999999999</v>
      </c>
    </row>
    <row r="288" spans="1:13" x14ac:dyDescent="0.2">
      <c r="A288" s="24">
        <v>19515</v>
      </c>
      <c r="B288" s="24" t="s">
        <v>456</v>
      </c>
      <c r="C288" s="33" t="s">
        <v>408</v>
      </c>
      <c r="D288" s="26" t="s">
        <v>458</v>
      </c>
      <c r="E288" s="26">
        <v>296</v>
      </c>
      <c r="F288" s="26" t="s">
        <v>110</v>
      </c>
      <c r="G288" s="26" t="s">
        <v>815</v>
      </c>
      <c r="H288" s="26">
        <v>296</v>
      </c>
      <c r="I288" s="27" t="s">
        <v>498</v>
      </c>
      <c r="J288" s="26">
        <v>954</v>
      </c>
      <c r="K288" s="26">
        <v>2020</v>
      </c>
      <c r="L288" s="28">
        <v>125.256</v>
      </c>
      <c r="M288" s="28">
        <v>126.46299999999999</v>
      </c>
    </row>
    <row r="289" spans="1:13" x14ac:dyDescent="0.2">
      <c r="A289" s="24">
        <v>19587</v>
      </c>
      <c r="B289" s="24" t="s">
        <v>456</v>
      </c>
      <c r="C289" s="33" t="s">
        <v>406</v>
      </c>
      <c r="D289" s="26" t="s">
        <v>458</v>
      </c>
      <c r="E289" s="26">
        <v>584</v>
      </c>
      <c r="F289" s="26" t="s">
        <v>132</v>
      </c>
      <c r="G289" s="26" t="s">
        <v>816</v>
      </c>
      <c r="H289" s="26">
        <v>584</v>
      </c>
      <c r="I289" s="27" t="s">
        <v>498</v>
      </c>
      <c r="J289" s="26">
        <v>954</v>
      </c>
      <c r="K289" s="26">
        <v>2020</v>
      </c>
      <c r="L289" s="28">
        <v>44.081000000000003</v>
      </c>
      <c r="M289" s="28">
        <v>43.412999999999997</v>
      </c>
    </row>
    <row r="290" spans="1:13" x14ac:dyDescent="0.2">
      <c r="A290" s="24">
        <v>19659</v>
      </c>
      <c r="B290" s="24" t="s">
        <v>456</v>
      </c>
      <c r="C290" s="33" t="s">
        <v>817</v>
      </c>
      <c r="D290" s="26" t="s">
        <v>458</v>
      </c>
      <c r="E290" s="26">
        <v>583</v>
      </c>
      <c r="F290" s="26" t="s">
        <v>77</v>
      </c>
      <c r="G290" s="26" t="s">
        <v>818</v>
      </c>
      <c r="H290" s="26">
        <v>583</v>
      </c>
      <c r="I290" s="27" t="s">
        <v>498</v>
      </c>
      <c r="J290" s="26">
        <v>954</v>
      </c>
      <c r="K290" s="26">
        <v>2020</v>
      </c>
      <c r="L290" s="28">
        <v>111.589</v>
      </c>
      <c r="M290" s="28">
        <v>112.10599999999999</v>
      </c>
    </row>
    <row r="291" spans="1:13" x14ac:dyDescent="0.2">
      <c r="A291" s="24">
        <v>19731</v>
      </c>
      <c r="B291" s="24" t="s">
        <v>456</v>
      </c>
      <c r="C291" s="33" t="s">
        <v>411</v>
      </c>
      <c r="D291" s="26" t="s">
        <v>458</v>
      </c>
      <c r="E291" s="26">
        <v>520</v>
      </c>
      <c r="F291" s="26" t="s">
        <v>152</v>
      </c>
      <c r="G291" s="26" t="s">
        <v>819</v>
      </c>
      <c r="H291" s="26">
        <v>520</v>
      </c>
      <c r="I291" s="27" t="s">
        <v>498</v>
      </c>
      <c r="J291" s="26">
        <v>954</v>
      </c>
      <c r="K291" s="26">
        <v>2020</v>
      </c>
      <c r="L291" s="28">
        <v>12.215999999999999</v>
      </c>
      <c r="M291" s="28">
        <v>12.315</v>
      </c>
    </row>
    <row r="292" spans="1:13" x14ac:dyDescent="0.2">
      <c r="A292" s="24">
        <v>19803</v>
      </c>
      <c r="B292" s="24" t="s">
        <v>456</v>
      </c>
      <c r="C292" s="33" t="s">
        <v>820</v>
      </c>
      <c r="D292" s="26">
        <v>29</v>
      </c>
      <c r="E292" s="26">
        <v>580</v>
      </c>
      <c r="F292" s="26" t="s">
        <v>821</v>
      </c>
      <c r="G292" s="26" t="s">
        <v>822</v>
      </c>
      <c r="H292" s="26">
        <v>580</v>
      </c>
      <c r="I292" s="27" t="s">
        <v>498</v>
      </c>
      <c r="J292" s="26">
        <v>954</v>
      </c>
      <c r="K292" s="26">
        <v>2020</v>
      </c>
      <c r="L292" s="28">
        <v>49.63</v>
      </c>
      <c r="M292" s="28">
        <v>49.587000000000003</v>
      </c>
    </row>
    <row r="293" spans="1:13" x14ac:dyDescent="0.2">
      <c r="A293" s="24">
        <v>19875</v>
      </c>
      <c r="B293" s="24" t="s">
        <v>456</v>
      </c>
      <c r="C293" s="33" t="s">
        <v>399</v>
      </c>
      <c r="D293" s="26" t="s">
        <v>458</v>
      </c>
      <c r="E293" s="26">
        <v>585</v>
      </c>
      <c r="F293" s="26" t="s">
        <v>159</v>
      </c>
      <c r="G293" s="26" t="s">
        <v>823</v>
      </c>
      <c r="H293" s="26">
        <v>585</v>
      </c>
      <c r="I293" s="27" t="s">
        <v>498</v>
      </c>
      <c r="J293" s="26">
        <v>954</v>
      </c>
      <c r="K293" s="26">
        <v>2020</v>
      </c>
      <c r="L293" s="28">
        <v>17.946999999999999</v>
      </c>
      <c r="M293" s="28">
        <v>17.972000000000001</v>
      </c>
    </row>
    <row r="294" spans="1:13" x14ac:dyDescent="0.2">
      <c r="A294" s="24">
        <v>19947</v>
      </c>
      <c r="B294" s="24" t="s">
        <v>456</v>
      </c>
      <c r="C294" s="32" t="s">
        <v>824</v>
      </c>
      <c r="D294" s="26">
        <v>34</v>
      </c>
      <c r="E294" s="26">
        <v>957</v>
      </c>
      <c r="F294" s="26" t="s">
        <v>458</v>
      </c>
      <c r="G294" s="26" t="s">
        <v>458</v>
      </c>
      <c r="H294" s="26">
        <v>61</v>
      </c>
      <c r="I294" s="27" t="s">
        <v>496</v>
      </c>
      <c r="J294" s="26">
        <v>909</v>
      </c>
      <c r="K294" s="26">
        <v>2020</v>
      </c>
      <c r="L294" s="28">
        <v>708.89200000000005</v>
      </c>
      <c r="M294" s="28">
        <v>711.81299999999999</v>
      </c>
    </row>
    <row r="295" spans="1:13" x14ac:dyDescent="0.2">
      <c r="A295" s="24">
        <v>20019</v>
      </c>
      <c r="B295" s="24" t="s">
        <v>456</v>
      </c>
      <c r="C295" s="33" t="s">
        <v>825</v>
      </c>
      <c r="D295" s="26">
        <v>29</v>
      </c>
      <c r="E295" s="26">
        <v>16</v>
      </c>
      <c r="F295" s="26" t="s">
        <v>826</v>
      </c>
      <c r="G295" s="26" t="s">
        <v>827</v>
      </c>
      <c r="H295" s="26">
        <v>16</v>
      </c>
      <c r="I295" s="27" t="s">
        <v>498</v>
      </c>
      <c r="J295" s="26">
        <v>957</v>
      </c>
      <c r="K295" s="26">
        <v>2020</v>
      </c>
      <c r="L295" s="28">
        <v>46.753999999999998</v>
      </c>
      <c r="M295" s="28">
        <v>46.189</v>
      </c>
    </row>
    <row r="296" spans="1:13" x14ac:dyDescent="0.2">
      <c r="A296" s="24">
        <v>20091</v>
      </c>
      <c r="B296" s="24" t="s">
        <v>456</v>
      </c>
      <c r="C296" s="33" t="s">
        <v>409</v>
      </c>
      <c r="D296" s="26">
        <v>35</v>
      </c>
      <c r="E296" s="26">
        <v>184</v>
      </c>
      <c r="F296" s="26" t="s">
        <v>54</v>
      </c>
      <c r="G296" s="26" t="s">
        <v>828</v>
      </c>
      <c r="H296" s="26">
        <v>184</v>
      </c>
      <c r="I296" s="27" t="s">
        <v>498</v>
      </c>
      <c r="J296" s="26">
        <v>957</v>
      </c>
      <c r="K296" s="26">
        <v>2020</v>
      </c>
      <c r="L296" s="28">
        <v>17.041</v>
      </c>
      <c r="M296" s="28">
        <v>17.029</v>
      </c>
    </row>
    <row r="297" spans="1:13" x14ac:dyDescent="0.2">
      <c r="A297" s="24">
        <v>20163</v>
      </c>
      <c r="B297" s="24" t="s">
        <v>456</v>
      </c>
      <c r="C297" s="33" t="s">
        <v>829</v>
      </c>
      <c r="D297" s="26">
        <v>2</v>
      </c>
      <c r="E297" s="26">
        <v>258</v>
      </c>
      <c r="F297" s="26" t="s">
        <v>830</v>
      </c>
      <c r="G297" s="26" t="s">
        <v>831</v>
      </c>
      <c r="H297" s="26">
        <v>258</v>
      </c>
      <c r="I297" s="27" t="s">
        <v>498</v>
      </c>
      <c r="J297" s="26">
        <v>957</v>
      </c>
      <c r="K297" s="26">
        <v>2020</v>
      </c>
      <c r="L297" s="28">
        <v>300.74200000000002</v>
      </c>
      <c r="M297" s="28">
        <v>301.92</v>
      </c>
    </row>
    <row r="298" spans="1:13" x14ac:dyDescent="0.2">
      <c r="A298" s="24">
        <v>20235</v>
      </c>
      <c r="B298" s="24" t="s">
        <v>456</v>
      </c>
      <c r="C298" s="33" t="s">
        <v>414</v>
      </c>
      <c r="D298" s="26">
        <v>35</v>
      </c>
      <c r="E298" s="26">
        <v>570</v>
      </c>
      <c r="F298" s="26" t="s">
        <v>148</v>
      </c>
      <c r="G298" s="26" t="s">
        <v>832</v>
      </c>
      <c r="H298" s="26">
        <v>570</v>
      </c>
      <c r="I298" s="27" t="s">
        <v>498</v>
      </c>
      <c r="J298" s="26">
        <v>957</v>
      </c>
      <c r="K298" s="26">
        <v>2020</v>
      </c>
      <c r="L298" s="28">
        <v>1.9419999999999999</v>
      </c>
      <c r="M298" s="28">
        <v>1.9419999999999999</v>
      </c>
    </row>
    <row r="299" spans="1:13" x14ac:dyDescent="0.2">
      <c r="A299" s="24">
        <v>20307</v>
      </c>
      <c r="B299" s="24" t="s">
        <v>456</v>
      </c>
      <c r="C299" s="33" t="s">
        <v>419</v>
      </c>
      <c r="D299" s="26" t="s">
        <v>458</v>
      </c>
      <c r="E299" s="26">
        <v>882</v>
      </c>
      <c r="F299" s="26" t="s">
        <v>215</v>
      </c>
      <c r="G299" s="26" t="s">
        <v>833</v>
      </c>
      <c r="H299" s="26">
        <v>882</v>
      </c>
      <c r="I299" s="27" t="s">
        <v>498</v>
      </c>
      <c r="J299" s="26">
        <v>957</v>
      </c>
      <c r="K299" s="26">
        <v>2020</v>
      </c>
      <c r="L299" s="28">
        <v>213.059</v>
      </c>
      <c r="M299" s="28">
        <v>214.929</v>
      </c>
    </row>
    <row r="300" spans="1:13" x14ac:dyDescent="0.2">
      <c r="A300" s="24">
        <v>20379</v>
      </c>
      <c r="B300" s="24" t="s">
        <v>456</v>
      </c>
      <c r="C300" s="33" t="s">
        <v>416</v>
      </c>
      <c r="D300" s="26">
        <v>35</v>
      </c>
      <c r="E300" s="26">
        <v>772</v>
      </c>
      <c r="F300" s="26" t="s">
        <v>194</v>
      </c>
      <c r="G300" s="26" t="s">
        <v>834</v>
      </c>
      <c r="H300" s="26">
        <v>772</v>
      </c>
      <c r="I300" s="27" t="s">
        <v>498</v>
      </c>
      <c r="J300" s="26">
        <v>957</v>
      </c>
      <c r="K300" s="26">
        <v>2020</v>
      </c>
      <c r="L300" s="28">
        <v>1.8160000000000001</v>
      </c>
      <c r="M300" s="28">
        <v>1.827</v>
      </c>
    </row>
    <row r="301" spans="1:13" x14ac:dyDescent="0.2">
      <c r="A301" s="24">
        <v>20451</v>
      </c>
      <c r="B301" s="24" t="s">
        <v>456</v>
      </c>
      <c r="C301" s="33" t="s">
        <v>421</v>
      </c>
      <c r="D301" s="26" t="s">
        <v>458</v>
      </c>
      <c r="E301" s="26">
        <v>776</v>
      </c>
      <c r="F301" s="26" t="s">
        <v>197</v>
      </c>
      <c r="G301" s="26" t="s">
        <v>835</v>
      </c>
      <c r="H301" s="26">
        <v>776</v>
      </c>
      <c r="I301" s="27" t="s">
        <v>498</v>
      </c>
      <c r="J301" s="26">
        <v>957</v>
      </c>
      <c r="K301" s="26">
        <v>2020</v>
      </c>
      <c r="L301" s="28">
        <v>104.873</v>
      </c>
      <c r="M301" s="28">
        <v>105.254</v>
      </c>
    </row>
    <row r="302" spans="1:13" x14ac:dyDescent="0.2">
      <c r="A302" s="24">
        <v>20523</v>
      </c>
      <c r="B302" s="24" t="s">
        <v>456</v>
      </c>
      <c r="C302" s="33" t="s">
        <v>412</v>
      </c>
      <c r="D302" s="26" t="s">
        <v>458</v>
      </c>
      <c r="E302" s="26">
        <v>798</v>
      </c>
      <c r="F302" s="26" t="s">
        <v>201</v>
      </c>
      <c r="G302" s="26" t="s">
        <v>836</v>
      </c>
      <c r="H302" s="26">
        <v>798</v>
      </c>
      <c r="I302" s="27" t="s">
        <v>498</v>
      </c>
      <c r="J302" s="26">
        <v>957</v>
      </c>
      <c r="K302" s="26">
        <v>2020</v>
      </c>
      <c r="L302" s="28">
        <v>10.997999999999999</v>
      </c>
      <c r="M302" s="28">
        <v>11.069000000000001</v>
      </c>
    </row>
    <row r="303" spans="1:13" x14ac:dyDescent="0.2">
      <c r="A303" s="24">
        <v>20595</v>
      </c>
      <c r="B303" s="24" t="s">
        <v>456</v>
      </c>
      <c r="C303" s="33" t="s">
        <v>837</v>
      </c>
      <c r="D303" s="26">
        <v>2</v>
      </c>
      <c r="E303" s="26">
        <v>876</v>
      </c>
      <c r="F303" s="26" t="s">
        <v>838</v>
      </c>
      <c r="G303" s="26" t="s">
        <v>839</v>
      </c>
      <c r="H303" s="26">
        <v>876</v>
      </c>
      <c r="I303" s="27" t="s">
        <v>498</v>
      </c>
      <c r="J303" s="26">
        <v>957</v>
      </c>
      <c r="K303" s="26">
        <v>2020</v>
      </c>
      <c r="L303" s="28">
        <v>11.667</v>
      </c>
      <c r="M303" s="28">
        <v>11.654999999999999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Calculations_Table1</vt:lpstr>
      <vt:lpstr>PRIMAPhistCR_0_GHG</vt:lpstr>
      <vt:lpstr>PRIMAPhistCR_0_CO2</vt:lpstr>
      <vt:lpstr>UNPop_WPP2022_UN_2020_1July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Malte Meinshausen - 1</dc:creator>
  <cp:keywords/>
  <dc:description/>
  <cp:lastModifiedBy>Malte Meinshausen - 1</cp:lastModifiedBy>
  <dcterms:created xsi:type="dcterms:W3CDTF">2023-11-12T21:00:08Z</dcterms:created>
  <dcterms:modified xsi:type="dcterms:W3CDTF">2023-11-12T22:57:09Z</dcterms:modified>
  <cp:category/>
</cp:coreProperties>
</file>